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2020\FICHA COMUNAL 2020\FEBRERO\"/>
    </mc:Choice>
  </mc:AlternateContent>
  <xr:revisionPtr revIDLastSave="0" documentId="8_{1BCF80B2-805F-47C5-B305-1F5602A8EE03}" xr6:coauthVersionLast="44" xr6:coauthVersionMax="44" xr10:uidLastSave="{00000000-0000-0000-0000-000000000000}"/>
  <bookViews>
    <workbookView xWindow="2160" yWindow="2160" windowWidth="18000" windowHeight="9375" xr2:uid="{00000000-000D-0000-FFFF-FFFF00000000}"/>
  </bookViews>
  <sheets>
    <sheet name="Viña del Mar (2)" sheetId="3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5" i="3" l="1"/>
  <c r="S55" i="3"/>
  <c r="R55" i="3"/>
  <c r="R57" i="3" s="1"/>
  <c r="Q55" i="3"/>
  <c r="Q57" i="3" s="1"/>
  <c r="P55" i="3"/>
  <c r="O55" i="3"/>
  <c r="N55" i="3"/>
  <c r="N57" i="3" s="1"/>
  <c r="M55" i="3"/>
  <c r="M57" i="3" s="1"/>
  <c r="L55" i="3"/>
  <c r="K55" i="3"/>
  <c r="J55" i="3"/>
  <c r="J57" i="3" s="1"/>
  <c r="I55" i="3"/>
  <c r="I57" i="3" s="1"/>
  <c r="D55" i="3"/>
  <c r="AG54" i="3"/>
  <c r="H54" i="3"/>
  <c r="AH54" i="3" s="1"/>
  <c r="AH53" i="3"/>
  <c r="AG53" i="3"/>
  <c r="H53" i="3"/>
  <c r="AG52" i="3"/>
  <c r="H52" i="3"/>
  <c r="AG51" i="3"/>
  <c r="H51" i="3"/>
  <c r="AH51" i="3" s="1"/>
  <c r="AG50" i="3"/>
  <c r="H50" i="3"/>
  <c r="AH50" i="3" s="1"/>
  <c r="AG49" i="3"/>
  <c r="H49" i="3"/>
  <c r="AH49" i="3" s="1"/>
  <c r="AG48" i="3"/>
  <c r="AH48" i="3" s="1"/>
  <c r="H48" i="3"/>
  <c r="AG47" i="3"/>
  <c r="H47" i="3"/>
  <c r="AH47" i="3" s="1"/>
  <c r="AG46" i="3"/>
  <c r="H46" i="3"/>
  <c r="AG45" i="3"/>
  <c r="H45" i="3"/>
  <c r="AH45" i="3" s="1"/>
  <c r="AG44" i="3"/>
  <c r="H44" i="3"/>
  <c r="AG43" i="3"/>
  <c r="H43" i="3"/>
  <c r="AH43" i="3" s="1"/>
  <c r="AG42" i="3"/>
  <c r="H42" i="3"/>
  <c r="AH42" i="3" s="1"/>
  <c r="AG41" i="3"/>
  <c r="AH41" i="3" s="1"/>
  <c r="H41" i="3"/>
  <c r="AG40" i="3"/>
  <c r="H40" i="3"/>
  <c r="AG39" i="3"/>
  <c r="H39" i="3"/>
  <c r="AF38" i="3"/>
  <c r="AF55" i="3" s="1"/>
  <c r="AE38" i="3"/>
  <c r="AE55" i="3" s="1"/>
  <c r="AE57" i="3" s="1"/>
  <c r="AD38" i="3"/>
  <c r="AD55" i="3" s="1"/>
  <c r="AD57" i="3" s="1"/>
  <c r="AC38" i="3"/>
  <c r="AC55" i="3" s="1"/>
  <c r="AB38" i="3"/>
  <c r="AB55" i="3" s="1"/>
  <c r="AA38" i="3"/>
  <c r="AA55" i="3" s="1"/>
  <c r="AA57" i="3" s="1"/>
  <c r="Z38" i="3"/>
  <c r="Z55" i="3" s="1"/>
  <c r="Z57" i="3" s="1"/>
  <c r="Y38" i="3"/>
  <c r="Y55" i="3" s="1"/>
  <c r="X38" i="3"/>
  <c r="X55" i="3" s="1"/>
  <c r="W38" i="3"/>
  <c r="W55" i="3" s="1"/>
  <c r="W57" i="3" s="1"/>
  <c r="V38" i="3"/>
  <c r="V55" i="3" s="1"/>
  <c r="V57" i="3" s="1"/>
  <c r="U38" i="3"/>
  <c r="U55" i="3" s="1"/>
  <c r="H38" i="3"/>
  <c r="AG37" i="3"/>
  <c r="AH37" i="3" s="1"/>
  <c r="H37" i="3"/>
  <c r="AG36" i="3"/>
  <c r="H36" i="3"/>
  <c r="AG35" i="3"/>
  <c r="H35" i="3"/>
  <c r="AG34" i="3"/>
  <c r="H34" i="3"/>
  <c r="AH34" i="3" s="1"/>
  <c r="AH33" i="3"/>
  <c r="AG33" i="3"/>
  <c r="H33" i="3"/>
  <c r="AG32" i="3"/>
  <c r="H32" i="3"/>
  <c r="AG31" i="3"/>
  <c r="H31" i="3"/>
  <c r="AG30" i="3"/>
  <c r="H30" i="3"/>
  <c r="AH30" i="3" s="1"/>
  <c r="AG29" i="3"/>
  <c r="H29" i="3"/>
  <c r="AH29" i="3" s="1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AG24" i="3"/>
  <c r="AH24" i="3" s="1"/>
  <c r="H24" i="3"/>
  <c r="D24" i="3"/>
  <c r="AG23" i="3"/>
  <c r="H23" i="3"/>
  <c r="D23" i="3"/>
  <c r="AG22" i="3"/>
  <c r="H22" i="3"/>
  <c r="D22" i="3"/>
  <c r="AG21" i="3"/>
  <c r="H21" i="3"/>
  <c r="D21" i="3"/>
  <c r="AG20" i="3"/>
  <c r="AH20" i="3" s="1"/>
  <c r="H20" i="3"/>
  <c r="D20" i="3"/>
  <c r="AG19" i="3"/>
  <c r="H19" i="3"/>
  <c r="D19" i="3"/>
  <c r="AG18" i="3"/>
  <c r="H18" i="3"/>
  <c r="D18" i="3"/>
  <c r="D25" i="3" s="1"/>
  <c r="AG17" i="3"/>
  <c r="H17" i="3"/>
  <c r="AG16" i="3"/>
  <c r="H16" i="3"/>
  <c r="AH16" i="3" s="1"/>
  <c r="D16" i="3"/>
  <c r="H25" i="3" l="1"/>
  <c r="AH32" i="3"/>
  <c r="AH52" i="3"/>
  <c r="AH18" i="3"/>
  <c r="AH22" i="3"/>
  <c r="AH31" i="3"/>
  <c r="AH36" i="3"/>
  <c r="X57" i="3"/>
  <c r="AB57" i="3"/>
  <c r="AF57" i="3"/>
  <c r="AH40" i="3"/>
  <c r="K57" i="3"/>
  <c r="O57" i="3"/>
  <c r="S57" i="3"/>
  <c r="AH19" i="3"/>
  <c r="AH23" i="3"/>
  <c r="AG25" i="3"/>
  <c r="AH25" i="3" s="1"/>
  <c r="AH17" i="3"/>
  <c r="AH21" i="3"/>
  <c r="AH35" i="3"/>
  <c r="U57" i="3"/>
  <c r="Y57" i="3"/>
  <c r="AC57" i="3"/>
  <c r="AH39" i="3"/>
  <c r="AH44" i="3"/>
  <c r="AH46" i="3"/>
  <c r="L57" i="3"/>
  <c r="P57" i="3"/>
  <c r="T57" i="3"/>
  <c r="H57" i="3"/>
  <c r="D57" i="3"/>
  <c r="H55" i="3"/>
  <c r="AG38" i="3"/>
  <c r="AH38" i="3" s="1"/>
  <c r="AG55" i="3" l="1"/>
  <c r="AG57" i="3" s="1"/>
  <c r="AH55" i="3"/>
  <c r="AH57" i="3" s="1"/>
</calcChain>
</file>

<file path=xl/sharedStrings.xml><?xml version="1.0" encoding="utf-8"?>
<sst xmlns="http://schemas.openxmlformats.org/spreadsheetml/2006/main" count="124" uniqueCount="71">
  <si>
    <t>MINISTERIO DE SALUD</t>
  </si>
  <si>
    <t>SERVICIO DE SALUD</t>
  </si>
  <si>
    <t>VIÑA DEL MAR - QUILLOTA</t>
  </si>
  <si>
    <t>FICHA COMUNAL  APS MUNICIPAL 2020</t>
  </si>
  <si>
    <t>COMUNA</t>
  </si>
  <si>
    <t>RUT</t>
  </si>
  <si>
    <t>LEYES</t>
  </si>
  <si>
    <t>Nº CUOTAS</t>
  </si>
  <si>
    <t>RECURSOS RECIBIDOS - INGRESOS</t>
  </si>
  <si>
    <t>RECURSOS TRANSFERIDOS - GASTOS</t>
  </si>
  <si>
    <t>Nº</t>
  </si>
  <si>
    <t>CONCEPTO</t>
  </si>
  <si>
    <t>LEY</t>
  </si>
  <si>
    <t>RECURSOS ASINGADOS</t>
  </si>
  <si>
    <t>RECURSOS RECIBIDOS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</si>
  <si>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</si>
  <si>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</si>
  <si>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</si>
  <si>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</si>
  <si>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</si>
  <si>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</si>
  <si>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</si>
  <si>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</si>
  <si>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</si>
  <si>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</si>
  <si>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</si>
  <si>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</si>
  <si>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RECURSOS TRANSFERIDOS</t>
  </si>
  <si>
    <t>PENDIENTE A TRANSFERIR</t>
  </si>
  <si>
    <t>Per-Cápita Basal</t>
  </si>
  <si>
    <t>Ley</t>
  </si>
  <si>
    <t>Asignación Desempeño Dicifil</t>
  </si>
  <si>
    <t>Descuento Retiro Voluntario Ley 20.589</t>
  </si>
  <si>
    <t>Descuento Retiro Voluntario Ley 20.919</t>
  </si>
  <si>
    <t>Asignación Competencia Profesionales (Ex Fortalecimiento Salud Familiar)</t>
  </si>
  <si>
    <t>Conductores</t>
  </si>
  <si>
    <t>Diferencial SBMN</t>
  </si>
  <si>
    <t>TANS</t>
  </si>
  <si>
    <t>SAPU ADDF</t>
  </si>
  <si>
    <t>TOTAL LEYES</t>
  </si>
  <si>
    <t>Fono:</t>
  </si>
  <si>
    <t>PRAPS</t>
  </si>
  <si>
    <t>RES</t>
  </si>
  <si>
    <t>Odontologico GES</t>
  </si>
  <si>
    <t>CECOSF</t>
  </si>
  <si>
    <t>Salud Pueblos Indigenas</t>
  </si>
  <si>
    <t>Resolutividad</t>
  </si>
  <si>
    <t>Rehabiltación Integral</t>
  </si>
  <si>
    <t>Apoyo a las Buenas Practicas. Participación Ciudadana</t>
  </si>
  <si>
    <t>Adultos Mayores Autovalentes</t>
  </si>
  <si>
    <t>PASMI</t>
  </si>
  <si>
    <t>Mejoramiento del acceso a la Atención Odontologica</t>
  </si>
  <si>
    <t>Acceso a la atención de Migrante</t>
  </si>
  <si>
    <t>Imágenes Diagnósticas</t>
  </si>
  <si>
    <t>SUR</t>
  </si>
  <si>
    <t>Elige Vida Sana</t>
  </si>
  <si>
    <t>Odontologico Integral</t>
  </si>
  <si>
    <t>Espacio Amigable para Adolescentes</t>
  </si>
  <si>
    <t>Formación de Especialistas</t>
  </si>
  <si>
    <t>Mejoria en la Equidad de Salud Rural</t>
  </si>
  <si>
    <t>Control Salud Niñ@ Sano</t>
  </si>
  <si>
    <t>Acompañamiento Psicosocial</t>
  </si>
  <si>
    <t>Modelo de Atención Integral Familiar</t>
  </si>
  <si>
    <t>Fortalecimiento de RRHH</t>
  </si>
  <si>
    <t>SAR</t>
  </si>
  <si>
    <t>SAPU</t>
  </si>
  <si>
    <t>FOFAR</t>
  </si>
  <si>
    <t>SENAME</t>
  </si>
  <si>
    <t>Sembrando Sonrisas</t>
  </si>
  <si>
    <t>TOTAL PRAPS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</si>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</sst>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 SemiCondensed"/>
      <family val="2"/>
    </font>
    <font>
      <sz val="8"/>
      <name val="Bahnschrift Light SemiCondensed"/>
      <family val="2"/>
    </font>
    <font>
      <b/>
      <i/>
      <u/>
      <sz val="18"/>
      <color theme="1"/>
      <name val="Bahnschrift Light SemiCondensed"/>
      <family val="2"/>
    </font>
    <font>
      <b/>
      <i/>
      <u/>
      <sz val="11"/>
      <color theme="1"/>
      <name val="Bahnschrift Light SemiCondensed"/>
      <family val="2"/>
    </font>
    <font>
      <b/>
      <u/>
      <sz val="11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b/>
      <u/>
      <sz val="11"/>
      <color indexed="8"/>
      <name val="Bahnschrift Light SemiCondensed"/>
      <family val="2"/>
    </font>
    <font>
      <b/>
      <sz val="11"/>
      <color indexed="8"/>
      <name val="Bahnschrift Light SemiCondensed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Protection="1"/>
    <xf numFmtId="0" fontId="5" fillId="0" borderId="0" xfId="0" applyFont="1"/>
    <xf numFmtId="0" fontId="7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left"/>
    </xf>
    <xf numFmtId="165" fontId="2" fillId="0" borderId="12" xfId="1" applyNumberFormat="1" applyFont="1" applyBorder="1"/>
    <xf numFmtId="9" fontId="2" fillId="0" borderId="10" xfId="2" applyFont="1" applyBorder="1" applyAlignment="1">
      <alignment horizontal="center"/>
    </xf>
    <xf numFmtId="9" fontId="2" fillId="0" borderId="11" xfId="2" applyFont="1" applyBorder="1" applyAlignment="1">
      <alignment horizontal="center"/>
    </xf>
    <xf numFmtId="9" fontId="2" fillId="0" borderId="12" xfId="2" applyFont="1" applyBorder="1" applyAlignment="1">
      <alignment horizontal="center"/>
    </xf>
    <xf numFmtId="165" fontId="7" fillId="0" borderId="10" xfId="1" applyNumberFormat="1" applyFont="1" applyBorder="1"/>
    <xf numFmtId="165" fontId="2" fillId="0" borderId="11" xfId="1" applyNumberFormat="1" applyFont="1" applyBorder="1"/>
    <xf numFmtId="165" fontId="2" fillId="0" borderId="13" xfId="1" applyNumberFormat="1" applyFont="1" applyBorder="1"/>
    <xf numFmtId="165" fontId="2" fillId="0" borderId="14" xfId="1" applyNumberFormat="1" applyFont="1" applyBorder="1"/>
    <xf numFmtId="165" fontId="2" fillId="0" borderId="15" xfId="1" applyNumberFormat="1" applyFont="1" applyBorder="1"/>
    <xf numFmtId="165" fontId="2" fillId="0" borderId="16" xfId="1" applyNumberFormat="1" applyFont="1" applyBorder="1"/>
    <xf numFmtId="0" fontId="7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165" fontId="2" fillId="0" borderId="19" xfId="1" applyNumberFormat="1" applyFont="1" applyBorder="1"/>
    <xf numFmtId="9" fontId="2" fillId="0" borderId="17" xfId="2" applyFont="1" applyBorder="1" applyAlignment="1">
      <alignment horizontal="center"/>
    </xf>
    <xf numFmtId="9" fontId="2" fillId="0" borderId="18" xfId="2" applyFont="1" applyBorder="1" applyAlignment="1">
      <alignment horizontal="center"/>
    </xf>
    <xf numFmtId="9" fontId="2" fillId="0" borderId="19" xfId="2" applyFont="1" applyBorder="1" applyAlignment="1">
      <alignment horizontal="center"/>
    </xf>
    <xf numFmtId="165" fontId="7" fillId="0" borderId="17" xfId="1" applyNumberFormat="1" applyFont="1" applyBorder="1"/>
    <xf numFmtId="165" fontId="2" fillId="0" borderId="18" xfId="1" applyNumberFormat="1" applyFont="1" applyBorder="1"/>
    <xf numFmtId="165" fontId="2" fillId="0" borderId="17" xfId="1" applyNumberFormat="1" applyFont="1" applyBorder="1"/>
    <xf numFmtId="165" fontId="2" fillId="0" borderId="20" xfId="1" applyNumberFormat="1" applyFont="1" applyBorder="1"/>
    <xf numFmtId="0" fontId="2" fillId="0" borderId="18" xfId="0" applyFont="1" applyBorder="1" applyAlignment="1">
      <alignment wrapText="1"/>
    </xf>
    <xf numFmtId="0" fontId="7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left"/>
    </xf>
    <xf numFmtId="165" fontId="2" fillId="0" borderId="23" xfId="1" applyNumberFormat="1" applyFont="1" applyBorder="1"/>
    <xf numFmtId="9" fontId="2" fillId="0" borderId="21" xfId="2" applyFont="1" applyBorder="1" applyAlignment="1">
      <alignment horizontal="center"/>
    </xf>
    <xf numFmtId="9" fontId="2" fillId="0" borderId="22" xfId="2" applyFont="1" applyBorder="1" applyAlignment="1">
      <alignment horizontal="center"/>
    </xf>
    <xf numFmtId="9" fontId="2" fillId="0" borderId="23" xfId="2" applyFont="1" applyBorder="1" applyAlignment="1">
      <alignment horizontal="center"/>
    </xf>
    <xf numFmtId="165" fontId="7" fillId="0" borderId="21" xfId="1" applyNumberFormat="1" applyFont="1" applyBorder="1"/>
    <xf numFmtId="165" fontId="2" fillId="0" borderId="22" xfId="1" applyNumberFormat="1" applyFont="1" applyBorder="1"/>
    <xf numFmtId="165" fontId="2" fillId="0" borderId="21" xfId="1" applyNumberFormat="1" applyFont="1" applyBorder="1"/>
    <xf numFmtId="165" fontId="2" fillId="0" borderId="24" xfId="1" applyNumberFormat="1" applyFont="1" applyBorder="1"/>
    <xf numFmtId="9" fontId="2" fillId="0" borderId="0" xfId="2" applyFont="1" applyAlignment="1">
      <alignment horizontal="center"/>
    </xf>
    <xf numFmtId="0" fontId="2" fillId="2" borderId="1" xfId="0" applyFont="1" applyFill="1" applyBorder="1"/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5" fontId="7" fillId="5" borderId="7" xfId="1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166" fontId="10" fillId="0" borderId="18" xfId="0" applyNumberFormat="1" applyFont="1" applyBorder="1"/>
    <xf numFmtId="165" fontId="2" fillId="9" borderId="16" xfId="1" applyNumberFormat="1" applyFont="1" applyFill="1" applyBorder="1"/>
    <xf numFmtId="165" fontId="2" fillId="9" borderId="20" xfId="1" applyNumberFormat="1" applyFont="1" applyFill="1" applyBorder="1"/>
    <xf numFmtId="165" fontId="2" fillId="9" borderId="24" xfId="1" applyNumberFormat="1" applyFont="1" applyFill="1" applyBorder="1"/>
    <xf numFmtId="0" fontId="9" fillId="5" borderId="6" xfId="0" applyFont="1" applyFill="1" applyBorder="1"/>
    <xf numFmtId="165" fontId="9" fillId="5" borderId="7" xfId="1" applyNumberFormat="1" applyFont="1" applyFill="1" applyBorder="1"/>
    <xf numFmtId="9" fontId="9" fillId="5" borderId="5" xfId="2" applyFont="1" applyFill="1" applyBorder="1" applyAlignment="1">
      <alignment horizontal="center"/>
    </xf>
    <xf numFmtId="9" fontId="9" fillId="5" borderId="6" xfId="2" applyFont="1" applyFill="1" applyBorder="1" applyAlignment="1">
      <alignment horizontal="center"/>
    </xf>
    <xf numFmtId="9" fontId="9" fillId="5" borderId="7" xfId="2" applyFont="1" applyFill="1" applyBorder="1" applyAlignment="1">
      <alignment horizontal="center"/>
    </xf>
    <xf numFmtId="165" fontId="9" fillId="6" borderId="5" xfId="1" applyNumberFormat="1" applyFont="1" applyFill="1" applyBorder="1"/>
    <xf numFmtId="165" fontId="9" fillId="6" borderId="6" xfId="1" applyNumberFormat="1" applyFont="1" applyFill="1" applyBorder="1"/>
    <xf numFmtId="165" fontId="9" fillId="7" borderId="5" xfId="1" applyNumberFormat="1" applyFont="1" applyFill="1" applyBorder="1"/>
    <xf numFmtId="165" fontId="9" fillId="7" borderId="8" xfId="1" applyNumberFormat="1" applyFont="1" applyFill="1" applyBorder="1"/>
    <xf numFmtId="165" fontId="9" fillId="8" borderId="8" xfId="1" applyNumberFormat="1" applyFont="1" applyFill="1" applyBorder="1"/>
    <xf numFmtId="0" fontId="2" fillId="10" borderId="1" xfId="0" applyFont="1" applyFill="1" applyBorder="1"/>
    <xf numFmtId="0" fontId="7" fillId="11" borderId="5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165" fontId="7" fillId="11" borderId="9" xfId="1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165" fontId="2" fillId="0" borderId="25" xfId="1" applyNumberFormat="1" applyFont="1" applyBorder="1"/>
    <xf numFmtId="9" fontId="2" fillId="0" borderId="25" xfId="2" applyFont="1" applyBorder="1" applyAlignment="1">
      <alignment horizontal="center"/>
    </xf>
    <xf numFmtId="165" fontId="2" fillId="0" borderId="26" xfId="1" applyNumberFormat="1" applyFont="1" applyBorder="1"/>
    <xf numFmtId="165" fontId="2" fillId="0" borderId="27" xfId="1" applyNumberFormat="1" applyFont="1" applyBorder="1"/>
    <xf numFmtId="9" fontId="2" fillId="0" borderId="27" xfId="2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5" fontId="7" fillId="0" borderId="18" xfId="1" applyNumberFormat="1" applyFont="1" applyBorder="1"/>
    <xf numFmtId="165" fontId="2" fillId="9" borderId="28" xfId="1" applyNumberFormat="1" applyFont="1" applyFill="1" applyBorder="1"/>
    <xf numFmtId="0" fontId="2" fillId="0" borderId="17" xfId="0" applyFont="1" applyBorder="1"/>
    <xf numFmtId="0" fontId="7" fillId="0" borderId="29" xfId="0" applyFont="1" applyBorder="1" applyAlignment="1">
      <alignment horizontal="center"/>
    </xf>
    <xf numFmtId="0" fontId="2" fillId="0" borderId="30" xfId="0" applyFont="1" applyBorder="1"/>
    <xf numFmtId="165" fontId="2" fillId="0" borderId="31" xfId="1" applyNumberFormat="1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2" fillId="0" borderId="32" xfId="1" applyNumberFormat="1" applyFont="1" applyBorder="1"/>
    <xf numFmtId="0" fontId="2" fillId="0" borderId="21" xfId="0" applyFont="1" applyBorder="1"/>
    <xf numFmtId="165" fontId="2" fillId="9" borderId="33" xfId="1" applyNumberFormat="1" applyFont="1" applyFill="1" applyBorder="1"/>
    <xf numFmtId="165" fontId="2" fillId="11" borderId="8" xfId="1" applyNumberFormat="1" applyFont="1" applyFill="1" applyBorder="1"/>
    <xf numFmtId="0" fontId="2" fillId="11" borderId="34" xfId="0" applyFont="1" applyFill="1" applyBorder="1" applyAlignment="1">
      <alignment horizontal="center"/>
    </xf>
    <xf numFmtId="0" fontId="2" fillId="11" borderId="35" xfId="0" applyFont="1" applyFill="1" applyBorder="1" applyAlignment="1">
      <alignment horizontal="center"/>
    </xf>
    <xf numFmtId="0" fontId="2" fillId="11" borderId="36" xfId="0" applyFont="1" applyFill="1" applyBorder="1" applyAlignment="1">
      <alignment horizontal="center"/>
    </xf>
    <xf numFmtId="165" fontId="2" fillId="6" borderId="5" xfId="0" applyNumberFormat="1" applyFont="1" applyFill="1" applyBorder="1"/>
    <xf numFmtId="165" fontId="2" fillId="6" borderId="6" xfId="0" applyNumberFormat="1" applyFont="1" applyFill="1" applyBorder="1"/>
    <xf numFmtId="165" fontId="2" fillId="6" borderId="7" xfId="0" applyNumberFormat="1" applyFont="1" applyFill="1" applyBorder="1"/>
    <xf numFmtId="165" fontId="2" fillId="7" borderId="5" xfId="0" applyNumberFormat="1" applyFont="1" applyFill="1" applyBorder="1"/>
    <xf numFmtId="166" fontId="2" fillId="7" borderId="6" xfId="0" applyNumberFormat="1" applyFont="1" applyFill="1" applyBorder="1"/>
    <xf numFmtId="166" fontId="2" fillId="7" borderId="7" xfId="0" applyNumberFormat="1" applyFont="1" applyFill="1" applyBorder="1"/>
    <xf numFmtId="165" fontId="2" fillId="8" borderId="8" xfId="0" applyNumberFormat="1" applyFont="1" applyFill="1" applyBorder="1"/>
    <xf numFmtId="165" fontId="9" fillId="12" borderId="8" xfId="1" applyNumberFormat="1" applyFont="1" applyFill="1" applyBorder="1"/>
    <xf numFmtId="0" fontId="7" fillId="12" borderId="34" xfId="0" applyFont="1" applyFill="1" applyBorder="1" applyAlignment="1">
      <alignment horizontal="center"/>
    </xf>
    <xf numFmtId="0" fontId="7" fillId="12" borderId="35" xfId="0" applyFont="1" applyFill="1" applyBorder="1" applyAlignment="1">
      <alignment horizontal="center"/>
    </xf>
    <xf numFmtId="165" fontId="7" fillId="12" borderId="5" xfId="0" applyNumberFormat="1" applyFont="1" applyFill="1" applyBorder="1"/>
    <xf numFmtId="165" fontId="7" fillId="12" borderId="6" xfId="0" applyNumberFormat="1" applyFont="1" applyFill="1" applyBorder="1"/>
    <xf numFmtId="165" fontId="7" fillId="12" borderId="7" xfId="0" applyNumberFormat="1" applyFont="1" applyFill="1" applyBorder="1"/>
    <xf numFmtId="166" fontId="7" fillId="12" borderId="6" xfId="0" applyNumberFormat="1" applyFont="1" applyFill="1" applyBorder="1"/>
    <xf numFmtId="165" fontId="7" fillId="12" borderId="8" xfId="0" applyNumberFormat="1" applyFont="1" applyFill="1" applyBorder="1"/>
    <xf numFmtId="0" fontId="9" fillId="12" borderId="34" xfId="0" applyFont="1" applyFill="1" applyBorder="1" applyAlignment="1">
      <alignment horizontal="center"/>
    </xf>
    <xf numFmtId="0" fontId="9" fillId="12" borderId="35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11" borderId="34" xfId="0" applyFont="1" applyFill="1" applyBorder="1" applyAlignment="1">
      <alignment horizontal="center"/>
    </xf>
    <xf numFmtId="0" fontId="9" fillId="11" borderId="35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1324546</xdr:colOff>
      <xdr:row>1</xdr:row>
      <xdr:rowOff>514350</xdr:rowOff>
    </xdr:to>
    <xdr:pic>
      <xdr:nvPicPr>
        <xdr:cNvPr id="2" name="Picture 275" descr="log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129597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/>
  <dimension ref="A2:AH57"/>
  <sheetViews>
    <sheetView tabSelected="1" topLeftCell="A3" zoomScale="96" zoomScaleNormal="96" workbookViewId="0">
      <selection activeCell="AS28" sqref="AS28"/>
    </sheetView>
  </sheetViews>
  <sheetFormatPr baseColWidth="10" defaultRowHeight="14.25"/>
  <cols>
    <col min="1" max="1" width="4.85546875" style="1" customWidth="1"/>
    <col min="2" max="2" width="38" style="1" customWidth="1"/>
    <col min="3" max="3" width="11.42578125" style="1"/>
    <col min="4" max="4" width="20.140625" style="2" bestFit="1" customWidth="1"/>
    <col min="5" max="7" width="11.42578125" style="3" customWidth="1"/>
    <col min="8" max="8" width="19.28515625" style="1" customWidth="1"/>
    <col min="9" max="10" width="18.7109375" style="1" bestFit="1" customWidth="1"/>
    <col min="11" max="16" width="11.42578125" style="1" hidden="1" customWidth="1"/>
    <col min="17" max="17" width="13.7109375" style="1" hidden="1" customWidth="1"/>
    <col min="18" max="18" width="11.42578125" style="1" hidden="1" customWidth="1"/>
    <col min="19" max="19" width="14.28515625" style="1" hidden="1" customWidth="1"/>
    <col min="20" max="20" width="12.7109375" style="1" hidden="1" customWidth="1"/>
    <col min="21" max="22" width="18.7109375" style="1" bestFit="1" customWidth="1"/>
    <col min="23" max="28" width="0" style="1" hidden="1" customWidth="1"/>
    <col min="29" max="29" width="13.5703125" style="1" hidden="1" customWidth="1"/>
    <col min="30" max="30" width="0" style="1" hidden="1" customWidth="1"/>
    <col min="31" max="31" width="13.7109375" style="1" hidden="1" customWidth="1"/>
    <col min="32" max="32" width="12.85546875" style="1" hidden="1" customWidth="1"/>
    <col min="33" max="33" width="17" style="1" customWidth="1"/>
    <col min="34" max="34" width="15.140625" style="1" customWidth="1"/>
    <col min="35" max="16384" width="11.42578125" style="1"/>
  </cols>
  <sheetData>
    <row r="2" spans="1:34" ht="60.75" customHeight="1"/>
    <row r="3" spans="1:34">
      <c r="B3" s="4" t="s">
        <v>0</v>
      </c>
    </row>
    <row r="4" spans="1:34">
      <c r="B4" s="4" t="s">
        <v>1</v>
      </c>
    </row>
    <row r="5" spans="1:34" ht="14.25" customHeight="1">
      <c r="B5" s="4" t="s">
        <v>2</v>
      </c>
      <c r="H5" s="118" t="s">
        <v>3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</row>
    <row r="6" spans="1:34" ht="14.25" customHeight="1"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</row>
    <row r="7" spans="1:34"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</row>
    <row r="10" spans="1:34">
      <c r="B10" s="5" t="s">
        <v>4</v>
      </c>
    </row>
    <row r="11" spans="1:34">
      <c r="B11" s="5" t="s">
        <v>5</v>
      </c>
    </row>
    <row r="12" spans="1:34">
      <c r="B12" s="5" t="s">
        <v>40</v>
      </c>
    </row>
    <row r="13" spans="1:34" ht="15" thickBot="1"/>
    <row r="14" spans="1:34" ht="42" customHeight="1" thickBot="1">
      <c r="A14" s="43"/>
      <c r="B14" s="119" t="s">
        <v>6</v>
      </c>
      <c r="C14" s="119"/>
      <c r="D14" s="120"/>
      <c r="E14" s="121" t="s">
        <v>7</v>
      </c>
      <c r="F14" s="119"/>
      <c r="G14" s="120"/>
      <c r="H14" s="122" t="s">
        <v>8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4"/>
      <c r="U14" s="125" t="s">
        <v>9</v>
      </c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7"/>
    </row>
    <row r="15" spans="1:34" ht="45.75" thickBot="1">
      <c r="A15" s="44" t="s">
        <v>10</v>
      </c>
      <c r="B15" s="45" t="s">
        <v>11</v>
      </c>
      <c r="C15" s="45" t="s">
        <v>12</v>
      </c>
      <c r="D15" s="46" t="s">
        <v>13</v>
      </c>
      <c r="E15" s="44">
        <v>1</v>
      </c>
      <c r="F15" s="45">
        <v>2</v>
      </c>
      <c r="G15" s="47">
        <v>3</v>
      </c>
      <c r="H15" s="48" t="s">
        <v>14</v>
      </c>
      <c r="I15" s="49" t="s">
        <v>15</v>
      </c>
      <c r="J15" s="49" t="s">
        <v>16</v>
      </c>
      <c r="K15" s="49" t="s">
        <v>17</v>
      </c>
      <c r="L15" s="49" t="s">
        <v>18</v>
      </c>
      <c r="M15" s="49" t="s">
        <v>19</v>
      </c>
      <c r="N15" s="49" t="s">
        <v>20</v>
      </c>
      <c r="O15" s="49" t="s">
        <v>21</v>
      </c>
      <c r="P15" s="49" t="s">
        <v>22</v>
      </c>
      <c r="Q15" s="49" t="s">
        <v>23</v>
      </c>
      <c r="R15" s="49" t="s">
        <v>24</v>
      </c>
      <c r="S15" s="49" t="s">
        <v>25</v>
      </c>
      <c r="T15" s="50" t="s">
        <v>26</v>
      </c>
      <c r="U15" s="51" t="s">
        <v>15</v>
      </c>
      <c r="V15" s="52" t="s">
        <v>16</v>
      </c>
      <c r="W15" s="52" t="s">
        <v>17</v>
      </c>
      <c r="X15" s="52" t="s">
        <v>18</v>
      </c>
      <c r="Y15" s="52" t="s">
        <v>19</v>
      </c>
      <c r="Z15" s="52" t="s">
        <v>20</v>
      </c>
      <c r="AA15" s="52" t="s">
        <v>21</v>
      </c>
      <c r="AB15" s="52" t="s">
        <v>22</v>
      </c>
      <c r="AC15" s="52" t="s">
        <v>23</v>
      </c>
      <c r="AD15" s="52" t="s">
        <v>24</v>
      </c>
      <c r="AE15" s="52" t="s">
        <v>25</v>
      </c>
      <c r="AF15" s="53" t="s">
        <v>26</v>
      </c>
      <c r="AG15" s="54" t="s">
        <v>27</v>
      </c>
      <c r="AH15" s="55" t="s">
        <v>28</v>
      </c>
    </row>
    <row r="16" spans="1:34" ht="15">
      <c r="A16" s="6">
        <v>1</v>
      </c>
      <c r="B16" s="7" t="s">
        <v>29</v>
      </c>
      <c r="C16" s="8" t="s">
        <v>30</v>
      </c>
      <c r="D16" s="9">
        <f>1817722387*12</f>
        <v>21812668644</v>
      </c>
      <c r="E16" s="10"/>
      <c r="F16" s="11"/>
      <c r="G16" s="12"/>
      <c r="H16" s="13">
        <f>SUM(I16:T16)</f>
        <v>3635444774</v>
      </c>
      <c r="I16" s="14">
        <v>1817722387</v>
      </c>
      <c r="J16" s="56">
        <v>1817722387</v>
      </c>
      <c r="K16" s="14"/>
      <c r="L16" s="14"/>
      <c r="M16" s="14"/>
      <c r="N16" s="14"/>
      <c r="O16" s="14"/>
      <c r="P16" s="14"/>
      <c r="Q16" s="14"/>
      <c r="R16" s="14"/>
      <c r="S16" s="14"/>
      <c r="T16" s="9"/>
      <c r="U16" s="15">
        <v>1817722387</v>
      </c>
      <c r="V16" s="56">
        <v>1817722387</v>
      </c>
      <c r="W16" s="16"/>
      <c r="X16" s="16"/>
      <c r="Y16" s="16"/>
      <c r="Z16" s="16"/>
      <c r="AA16" s="16"/>
      <c r="AB16" s="16"/>
      <c r="AC16" s="16"/>
      <c r="AD16" s="16"/>
      <c r="AE16" s="16"/>
      <c r="AF16" s="17"/>
      <c r="AG16" s="18">
        <f>SUM(U16:AF16)</f>
        <v>3635444774</v>
      </c>
      <c r="AH16" s="57">
        <f>+H16-AG16</f>
        <v>0</v>
      </c>
    </row>
    <row r="17" spans="1:34" ht="15">
      <c r="A17" s="19">
        <v>2</v>
      </c>
      <c r="B17" s="20" t="s">
        <v>31</v>
      </c>
      <c r="C17" s="21" t="s">
        <v>30</v>
      </c>
      <c r="D17" s="22"/>
      <c r="E17" s="23"/>
      <c r="F17" s="24"/>
      <c r="G17" s="25"/>
      <c r="H17" s="26">
        <f>SUM(I17:T17)</f>
        <v>0</v>
      </c>
      <c r="I17" s="27"/>
      <c r="J17" s="56">
        <v>0</v>
      </c>
      <c r="K17" s="27"/>
      <c r="L17" s="27"/>
      <c r="M17" s="27"/>
      <c r="N17" s="27"/>
      <c r="O17" s="27"/>
      <c r="P17" s="27"/>
      <c r="Q17" s="27"/>
      <c r="R17" s="27"/>
      <c r="S17" s="27"/>
      <c r="T17" s="22"/>
      <c r="U17" s="28"/>
      <c r="V17" s="56">
        <v>0</v>
      </c>
      <c r="W17" s="27"/>
      <c r="X17" s="27"/>
      <c r="Y17" s="27"/>
      <c r="Z17" s="27"/>
      <c r="AA17" s="27"/>
      <c r="AB17" s="27"/>
      <c r="AC17" s="27"/>
      <c r="AD17" s="27"/>
      <c r="AE17" s="27"/>
      <c r="AF17" s="22"/>
      <c r="AG17" s="29">
        <f t="shared" ref="AG17:AG24" si="0">SUM(U17:AF17)</f>
        <v>0</v>
      </c>
      <c r="AH17" s="58">
        <f t="shared" ref="AH17:AH25" si="1">+H17-AG17</f>
        <v>0</v>
      </c>
    </row>
    <row r="18" spans="1:34" ht="15">
      <c r="A18" s="19">
        <v>3</v>
      </c>
      <c r="B18" s="20" t="s">
        <v>32</v>
      </c>
      <c r="C18" s="21" t="s">
        <v>30</v>
      </c>
      <c r="D18" s="22">
        <f>-2503240*12</f>
        <v>-30038880</v>
      </c>
      <c r="E18" s="23"/>
      <c r="F18" s="24"/>
      <c r="G18" s="25"/>
      <c r="H18" s="26">
        <f t="shared" ref="H18:H25" si="2">SUM(I18:T18)</f>
        <v>-5006480</v>
      </c>
      <c r="I18" s="27">
        <v>-2503240</v>
      </c>
      <c r="J18" s="56">
        <v>-2503240</v>
      </c>
      <c r="K18" s="27"/>
      <c r="L18" s="27"/>
      <c r="M18" s="27"/>
      <c r="N18" s="27"/>
      <c r="O18" s="27"/>
      <c r="P18" s="27"/>
      <c r="Q18" s="27"/>
      <c r="R18" s="27"/>
      <c r="S18" s="27"/>
      <c r="T18" s="22"/>
      <c r="U18" s="28">
        <v>-2503240</v>
      </c>
      <c r="V18" s="56">
        <v>-2503240</v>
      </c>
      <c r="W18" s="27"/>
      <c r="X18" s="27"/>
      <c r="Y18" s="27"/>
      <c r="Z18" s="27"/>
      <c r="AA18" s="27"/>
      <c r="AB18" s="27"/>
      <c r="AC18" s="27"/>
      <c r="AD18" s="27"/>
      <c r="AE18" s="27"/>
      <c r="AF18" s="22"/>
      <c r="AG18" s="29">
        <f t="shared" si="0"/>
        <v>-5006480</v>
      </c>
      <c r="AH18" s="58">
        <f t="shared" si="1"/>
        <v>0</v>
      </c>
    </row>
    <row r="19" spans="1:34" ht="15">
      <c r="A19" s="19">
        <v>4</v>
      </c>
      <c r="B19" s="20" t="s">
        <v>33</v>
      </c>
      <c r="C19" s="21" t="s">
        <v>30</v>
      </c>
      <c r="D19" s="22">
        <f>-18668347*12</f>
        <v>-224020164</v>
      </c>
      <c r="E19" s="23"/>
      <c r="F19" s="24"/>
      <c r="G19" s="25"/>
      <c r="H19" s="26">
        <f t="shared" si="2"/>
        <v>-37336694</v>
      </c>
      <c r="I19" s="27">
        <v>-18668347</v>
      </c>
      <c r="J19" s="56">
        <v>-18668347</v>
      </c>
      <c r="K19" s="27"/>
      <c r="L19" s="27"/>
      <c r="M19" s="27"/>
      <c r="N19" s="27"/>
      <c r="O19" s="27"/>
      <c r="P19" s="27"/>
      <c r="Q19" s="27"/>
      <c r="R19" s="27"/>
      <c r="S19" s="27"/>
      <c r="T19" s="22"/>
      <c r="U19" s="28">
        <v>-18668347</v>
      </c>
      <c r="V19" s="56">
        <v>-18668347</v>
      </c>
      <c r="W19" s="27"/>
      <c r="X19" s="27"/>
      <c r="Y19" s="27"/>
      <c r="Z19" s="27"/>
      <c r="AA19" s="27"/>
      <c r="AB19" s="27"/>
      <c r="AC19" s="27"/>
      <c r="AD19" s="27"/>
      <c r="AE19" s="27"/>
      <c r="AF19" s="22"/>
      <c r="AG19" s="29">
        <f t="shared" si="0"/>
        <v>-37336694</v>
      </c>
      <c r="AH19" s="58">
        <f t="shared" si="1"/>
        <v>0</v>
      </c>
    </row>
    <row r="20" spans="1:34" ht="43.5">
      <c r="A20" s="19">
        <v>5</v>
      </c>
      <c r="B20" s="30" t="s">
        <v>34</v>
      </c>
      <c r="C20" s="21" t="s">
        <v>30</v>
      </c>
      <c r="D20" s="22">
        <f>34819442*12</f>
        <v>417833304</v>
      </c>
      <c r="E20" s="23"/>
      <c r="F20" s="24"/>
      <c r="G20" s="25"/>
      <c r="H20" s="26">
        <f t="shared" si="2"/>
        <v>69638885</v>
      </c>
      <c r="I20" s="27">
        <v>34819442</v>
      </c>
      <c r="J20" s="56">
        <v>34819443</v>
      </c>
      <c r="K20" s="27"/>
      <c r="L20" s="27"/>
      <c r="M20" s="27"/>
      <c r="N20" s="27"/>
      <c r="O20" s="27"/>
      <c r="P20" s="27"/>
      <c r="Q20" s="27"/>
      <c r="R20" s="27"/>
      <c r="S20" s="27"/>
      <c r="T20" s="22"/>
      <c r="U20" s="28">
        <v>34819442</v>
      </c>
      <c r="V20" s="56">
        <v>34819443</v>
      </c>
      <c r="W20" s="27"/>
      <c r="X20" s="27"/>
      <c r="Y20" s="27"/>
      <c r="Z20" s="27"/>
      <c r="AA20" s="27"/>
      <c r="AB20" s="27"/>
      <c r="AC20" s="27"/>
      <c r="AD20" s="27"/>
      <c r="AE20" s="27"/>
      <c r="AF20" s="22"/>
      <c r="AG20" s="29">
        <f t="shared" si="0"/>
        <v>69638885</v>
      </c>
      <c r="AH20" s="58">
        <f t="shared" si="1"/>
        <v>0</v>
      </c>
    </row>
    <row r="21" spans="1:34" ht="15">
      <c r="A21" s="19">
        <v>6</v>
      </c>
      <c r="B21" s="20" t="s">
        <v>35</v>
      </c>
      <c r="C21" s="21" t="s">
        <v>30</v>
      </c>
      <c r="D21" s="22">
        <f>2031550*12</f>
        <v>24378600</v>
      </c>
      <c r="E21" s="23"/>
      <c r="F21" s="24"/>
      <c r="G21" s="25"/>
      <c r="H21" s="26">
        <f t="shared" si="2"/>
        <v>4045538</v>
      </c>
      <c r="I21" s="27">
        <v>2031550</v>
      </c>
      <c r="J21" s="56">
        <v>2013988</v>
      </c>
      <c r="K21" s="27"/>
      <c r="L21" s="27"/>
      <c r="M21" s="27"/>
      <c r="N21" s="27"/>
      <c r="O21" s="27"/>
      <c r="P21" s="27"/>
      <c r="Q21" s="27"/>
      <c r="R21" s="27"/>
      <c r="S21" s="27"/>
      <c r="T21" s="22"/>
      <c r="U21" s="28">
        <v>2031550</v>
      </c>
      <c r="V21" s="56">
        <v>2013988</v>
      </c>
      <c r="W21" s="27"/>
      <c r="X21" s="27"/>
      <c r="Y21" s="27"/>
      <c r="Z21" s="27"/>
      <c r="AA21" s="27"/>
      <c r="AB21" s="27"/>
      <c r="AC21" s="27"/>
      <c r="AD21" s="27"/>
      <c r="AE21" s="27"/>
      <c r="AF21" s="22"/>
      <c r="AG21" s="29">
        <f t="shared" si="0"/>
        <v>4045538</v>
      </c>
      <c r="AH21" s="58">
        <f t="shared" si="1"/>
        <v>0</v>
      </c>
    </row>
    <row r="22" spans="1:34" ht="15">
      <c r="A22" s="19">
        <v>7</v>
      </c>
      <c r="B22" s="20" t="s">
        <v>36</v>
      </c>
      <c r="C22" s="21" t="s">
        <v>30</v>
      </c>
      <c r="D22" s="22">
        <f>2392422*12</f>
        <v>28709064</v>
      </c>
      <c r="E22" s="23"/>
      <c r="F22" s="24"/>
      <c r="G22" s="25"/>
      <c r="H22" s="26">
        <f t="shared" si="2"/>
        <v>4784844</v>
      </c>
      <c r="I22" s="27">
        <v>2392422</v>
      </c>
      <c r="J22" s="56">
        <v>2392422</v>
      </c>
      <c r="K22" s="27"/>
      <c r="L22" s="27"/>
      <c r="M22" s="27"/>
      <c r="N22" s="27"/>
      <c r="O22" s="27"/>
      <c r="P22" s="27"/>
      <c r="Q22" s="27"/>
      <c r="R22" s="27"/>
      <c r="S22" s="27"/>
      <c r="T22" s="22"/>
      <c r="U22" s="28">
        <v>2392422</v>
      </c>
      <c r="V22" s="56">
        <v>2392422</v>
      </c>
      <c r="W22" s="27"/>
      <c r="X22" s="27"/>
      <c r="Y22" s="27"/>
      <c r="Z22" s="27"/>
      <c r="AA22" s="27"/>
      <c r="AB22" s="27"/>
      <c r="AC22" s="27"/>
      <c r="AD22" s="27"/>
      <c r="AE22" s="27"/>
      <c r="AF22" s="22"/>
      <c r="AG22" s="29">
        <f t="shared" si="0"/>
        <v>4784844</v>
      </c>
      <c r="AH22" s="58">
        <f t="shared" si="1"/>
        <v>0</v>
      </c>
    </row>
    <row r="23" spans="1:34" ht="15">
      <c r="A23" s="19">
        <v>8</v>
      </c>
      <c r="B23" s="20" t="s">
        <v>37</v>
      </c>
      <c r="C23" s="21" t="s">
        <v>30</v>
      </c>
      <c r="D23" s="22">
        <f>9958261*12</f>
        <v>119499132</v>
      </c>
      <c r="E23" s="23"/>
      <c r="F23" s="24"/>
      <c r="G23" s="25"/>
      <c r="H23" s="26">
        <f t="shared" si="2"/>
        <v>19916522</v>
      </c>
      <c r="I23" s="27">
        <v>9958261</v>
      </c>
      <c r="J23" s="56">
        <v>9958261</v>
      </c>
      <c r="K23" s="27"/>
      <c r="L23" s="27"/>
      <c r="M23" s="27"/>
      <c r="N23" s="27"/>
      <c r="O23" s="27"/>
      <c r="P23" s="27"/>
      <c r="Q23" s="27"/>
      <c r="R23" s="27"/>
      <c r="S23" s="27"/>
      <c r="T23" s="22"/>
      <c r="U23" s="28">
        <v>9958261</v>
      </c>
      <c r="V23" s="56">
        <v>9958261</v>
      </c>
      <c r="W23" s="27"/>
      <c r="X23" s="27"/>
      <c r="Y23" s="27"/>
      <c r="Z23" s="27"/>
      <c r="AA23" s="27"/>
      <c r="AB23" s="27"/>
      <c r="AC23" s="27"/>
      <c r="AD23" s="27"/>
      <c r="AE23" s="27"/>
      <c r="AF23" s="22"/>
      <c r="AG23" s="29">
        <f t="shared" si="0"/>
        <v>19916522</v>
      </c>
      <c r="AH23" s="58">
        <f t="shared" si="1"/>
        <v>0</v>
      </c>
    </row>
    <row r="24" spans="1:34" ht="15.75" thickBot="1">
      <c r="A24" s="31">
        <v>9</v>
      </c>
      <c r="B24" s="32" t="s">
        <v>38</v>
      </c>
      <c r="C24" s="33" t="s">
        <v>30</v>
      </c>
      <c r="D24" s="34">
        <f>7747601*12</f>
        <v>92971212</v>
      </c>
      <c r="E24" s="35"/>
      <c r="F24" s="36"/>
      <c r="G24" s="37"/>
      <c r="H24" s="38">
        <f t="shared" si="2"/>
        <v>15495202</v>
      </c>
      <c r="I24" s="39">
        <v>7747601</v>
      </c>
      <c r="J24" s="56">
        <v>7747601</v>
      </c>
      <c r="K24" s="39"/>
      <c r="L24" s="39"/>
      <c r="M24" s="39"/>
      <c r="N24" s="39"/>
      <c r="O24" s="39"/>
      <c r="P24" s="39"/>
      <c r="Q24" s="39"/>
      <c r="R24" s="39"/>
      <c r="S24" s="39"/>
      <c r="T24" s="34"/>
      <c r="U24" s="40">
        <v>7747601</v>
      </c>
      <c r="V24" s="56">
        <v>7747601</v>
      </c>
      <c r="W24" s="39"/>
      <c r="X24" s="39"/>
      <c r="Y24" s="39"/>
      <c r="Z24" s="39"/>
      <c r="AA24" s="39"/>
      <c r="AB24" s="39"/>
      <c r="AC24" s="39"/>
      <c r="AD24" s="39"/>
      <c r="AE24" s="39"/>
      <c r="AF24" s="34"/>
      <c r="AG24" s="41">
        <f t="shared" si="0"/>
        <v>15495202</v>
      </c>
      <c r="AH24" s="59">
        <f t="shared" si="1"/>
        <v>0</v>
      </c>
    </row>
    <row r="25" spans="1:34" ht="15.75" thickBot="1">
      <c r="A25" s="128" t="s">
        <v>39</v>
      </c>
      <c r="B25" s="129"/>
      <c r="C25" s="60"/>
      <c r="D25" s="61">
        <f>SUM(D16:D24)</f>
        <v>22242000912</v>
      </c>
      <c r="E25" s="62"/>
      <c r="F25" s="63"/>
      <c r="G25" s="64"/>
      <c r="H25" s="65">
        <f t="shared" si="2"/>
        <v>3706982591</v>
      </c>
      <c r="I25" s="66">
        <f>SUM(I16:I24)</f>
        <v>1853500076</v>
      </c>
      <c r="J25" s="66">
        <f>SUM(J16:J24)</f>
        <v>1853482515</v>
      </c>
      <c r="K25" s="66">
        <f t="shared" ref="K25:T25" si="3">SUM(K16:K24)</f>
        <v>0</v>
      </c>
      <c r="L25" s="66">
        <f t="shared" si="3"/>
        <v>0</v>
      </c>
      <c r="M25" s="66">
        <f t="shared" si="3"/>
        <v>0</v>
      </c>
      <c r="N25" s="66">
        <f t="shared" si="3"/>
        <v>0</v>
      </c>
      <c r="O25" s="66">
        <f t="shared" si="3"/>
        <v>0</v>
      </c>
      <c r="P25" s="66">
        <f t="shared" si="3"/>
        <v>0</v>
      </c>
      <c r="Q25" s="66">
        <f t="shared" si="3"/>
        <v>0</v>
      </c>
      <c r="R25" s="66">
        <f t="shared" si="3"/>
        <v>0</v>
      </c>
      <c r="S25" s="66">
        <f t="shared" si="3"/>
        <v>0</v>
      </c>
      <c r="T25" s="66">
        <f t="shared" si="3"/>
        <v>0</v>
      </c>
      <c r="U25" s="67">
        <f>SUM(U16:U24)</f>
        <v>1853500076</v>
      </c>
      <c r="V25" s="67">
        <f t="shared" ref="V25:AF25" si="4">SUM(V16:V24)</f>
        <v>1853482515</v>
      </c>
      <c r="W25" s="67">
        <f t="shared" si="4"/>
        <v>0</v>
      </c>
      <c r="X25" s="67">
        <f t="shared" si="4"/>
        <v>0</v>
      </c>
      <c r="Y25" s="67">
        <f t="shared" si="4"/>
        <v>0</v>
      </c>
      <c r="Z25" s="67">
        <f t="shared" si="4"/>
        <v>0</v>
      </c>
      <c r="AA25" s="67">
        <f t="shared" si="4"/>
        <v>0</v>
      </c>
      <c r="AB25" s="67">
        <f t="shared" si="4"/>
        <v>0</v>
      </c>
      <c r="AC25" s="67">
        <f t="shared" si="4"/>
        <v>0</v>
      </c>
      <c r="AD25" s="67">
        <f t="shared" si="4"/>
        <v>0</v>
      </c>
      <c r="AE25" s="67">
        <f t="shared" si="4"/>
        <v>0</v>
      </c>
      <c r="AF25" s="67">
        <f t="shared" si="4"/>
        <v>0</v>
      </c>
      <c r="AG25" s="68">
        <f>SUM(U25:AF25)</f>
        <v>3706982591</v>
      </c>
      <c r="AH25" s="69">
        <f t="shared" si="1"/>
        <v>0</v>
      </c>
    </row>
    <row r="26" spans="1:34" ht="15" thickBot="1">
      <c r="E26" s="42"/>
      <c r="F26" s="42"/>
      <c r="G26" s="42"/>
    </row>
    <row r="27" spans="1:34" ht="44.25" customHeight="1" thickBot="1">
      <c r="A27" s="70"/>
      <c r="B27" s="130" t="s">
        <v>41</v>
      </c>
      <c r="C27" s="130"/>
      <c r="D27" s="131"/>
      <c r="E27" s="132" t="s">
        <v>7</v>
      </c>
      <c r="F27" s="130"/>
      <c r="G27" s="131"/>
      <c r="H27" s="122" t="s">
        <v>8</v>
      </c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4"/>
      <c r="U27" s="125" t="s">
        <v>9</v>
      </c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7"/>
    </row>
    <row r="28" spans="1:34" ht="45.75" thickBot="1">
      <c r="A28" s="71" t="s">
        <v>10</v>
      </c>
      <c r="B28" s="72" t="s">
        <v>11</v>
      </c>
      <c r="C28" s="72" t="s">
        <v>42</v>
      </c>
      <c r="D28" s="73" t="s">
        <v>13</v>
      </c>
      <c r="E28" s="71">
        <v>1</v>
      </c>
      <c r="F28" s="72">
        <v>2</v>
      </c>
      <c r="G28" s="74">
        <v>3</v>
      </c>
      <c r="H28" s="48" t="s">
        <v>14</v>
      </c>
      <c r="I28" s="49" t="s">
        <v>15</v>
      </c>
      <c r="J28" s="49" t="s">
        <v>16</v>
      </c>
      <c r="K28" s="49" t="s">
        <v>17</v>
      </c>
      <c r="L28" s="49" t="s">
        <v>18</v>
      </c>
      <c r="M28" s="49" t="s">
        <v>19</v>
      </c>
      <c r="N28" s="49" t="s">
        <v>20</v>
      </c>
      <c r="O28" s="49" t="s">
        <v>21</v>
      </c>
      <c r="P28" s="49" t="s">
        <v>22</v>
      </c>
      <c r="Q28" s="49" t="s">
        <v>23</v>
      </c>
      <c r="R28" s="49" t="s">
        <v>24</v>
      </c>
      <c r="S28" s="49" t="s">
        <v>25</v>
      </c>
      <c r="T28" s="50" t="s">
        <v>26</v>
      </c>
      <c r="U28" s="51" t="s">
        <v>15</v>
      </c>
      <c r="V28" s="52" t="s">
        <v>16</v>
      </c>
      <c r="W28" s="52" t="s">
        <v>17</v>
      </c>
      <c r="X28" s="52" t="s">
        <v>18</v>
      </c>
      <c r="Y28" s="52" t="s">
        <v>19</v>
      </c>
      <c r="Z28" s="52" t="s">
        <v>20</v>
      </c>
      <c r="AA28" s="52" t="s">
        <v>21</v>
      </c>
      <c r="AB28" s="52" t="s">
        <v>22</v>
      </c>
      <c r="AC28" s="52" t="s">
        <v>23</v>
      </c>
      <c r="AD28" s="52" t="s">
        <v>24</v>
      </c>
      <c r="AE28" s="52" t="s">
        <v>25</v>
      </c>
      <c r="AF28" s="53" t="s">
        <v>26</v>
      </c>
      <c r="AG28" s="54" t="s">
        <v>27</v>
      </c>
      <c r="AH28" s="55" t="s">
        <v>28</v>
      </c>
    </row>
    <row r="29" spans="1:34" ht="15">
      <c r="A29" s="6">
        <v>1</v>
      </c>
      <c r="B29" s="7" t="s">
        <v>43</v>
      </c>
      <c r="C29" s="7"/>
      <c r="D29" s="75"/>
      <c r="E29" s="10"/>
      <c r="F29" s="11"/>
      <c r="G29" s="76"/>
      <c r="H29" s="13">
        <f>SUM(I29:T29)</f>
        <v>0</v>
      </c>
      <c r="I29" s="14"/>
      <c r="J29" s="56"/>
      <c r="K29" s="14"/>
      <c r="L29" s="14"/>
      <c r="M29" s="14"/>
      <c r="N29" s="14"/>
      <c r="O29" s="14"/>
      <c r="P29" s="14"/>
      <c r="Q29" s="14"/>
      <c r="R29" s="14"/>
      <c r="S29" s="14"/>
      <c r="T29" s="75"/>
      <c r="U29" s="15"/>
      <c r="V29" s="5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77">
        <f>SUM(U29:AF29)</f>
        <v>0</v>
      </c>
      <c r="AH29" s="57">
        <f>+H29-AG29</f>
        <v>0</v>
      </c>
    </row>
    <row r="30" spans="1:34" ht="15">
      <c r="A30" s="19">
        <v>2</v>
      </c>
      <c r="B30" s="20" t="s">
        <v>44</v>
      </c>
      <c r="C30" s="20"/>
      <c r="D30" s="78"/>
      <c r="E30" s="23"/>
      <c r="F30" s="24"/>
      <c r="G30" s="79"/>
      <c r="H30" s="26">
        <f t="shared" ref="H30:H54" si="5">SUM(I30:T30)</f>
        <v>0</v>
      </c>
      <c r="I30" s="27"/>
      <c r="J30" s="56"/>
      <c r="K30" s="27"/>
      <c r="L30" s="27"/>
      <c r="M30" s="27"/>
      <c r="N30" s="27"/>
      <c r="O30" s="27"/>
      <c r="P30" s="27"/>
      <c r="Q30" s="27"/>
      <c r="R30" s="27"/>
      <c r="S30" s="27"/>
      <c r="T30" s="78"/>
      <c r="U30" s="28"/>
      <c r="V30" s="56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75">
        <f t="shared" ref="AG30:AG54" si="6">SUM(U30:AF30)</f>
        <v>0</v>
      </c>
      <c r="AH30" s="58">
        <f t="shared" ref="AH30:AH54" si="7">+H30-AG30</f>
        <v>0</v>
      </c>
    </row>
    <row r="31" spans="1:34" ht="15">
      <c r="A31" s="19">
        <v>3</v>
      </c>
      <c r="B31" s="20" t="s">
        <v>45</v>
      </c>
      <c r="C31" s="20"/>
      <c r="D31" s="78"/>
      <c r="E31" s="23"/>
      <c r="F31" s="24"/>
      <c r="G31" s="79"/>
      <c r="H31" s="26">
        <f t="shared" si="5"/>
        <v>0</v>
      </c>
      <c r="I31" s="27"/>
      <c r="J31" s="56"/>
      <c r="K31" s="27"/>
      <c r="L31" s="27"/>
      <c r="M31" s="27"/>
      <c r="N31" s="27"/>
      <c r="O31" s="27"/>
      <c r="P31" s="27"/>
      <c r="Q31" s="27"/>
      <c r="R31" s="27"/>
      <c r="S31" s="27"/>
      <c r="T31" s="78"/>
      <c r="U31" s="28"/>
      <c r="V31" s="56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75">
        <f t="shared" si="6"/>
        <v>0</v>
      </c>
      <c r="AH31" s="58">
        <f t="shared" si="7"/>
        <v>0</v>
      </c>
    </row>
    <row r="32" spans="1:34" ht="15">
      <c r="A32" s="19">
        <v>4</v>
      </c>
      <c r="B32" s="20" t="s">
        <v>46</v>
      </c>
      <c r="C32" s="20"/>
      <c r="D32" s="78"/>
      <c r="E32" s="23"/>
      <c r="F32" s="24"/>
      <c r="G32" s="79"/>
      <c r="H32" s="26">
        <f t="shared" si="5"/>
        <v>0</v>
      </c>
      <c r="I32" s="27"/>
      <c r="J32" s="56"/>
      <c r="K32" s="27"/>
      <c r="L32" s="27"/>
      <c r="M32" s="27"/>
      <c r="N32" s="27"/>
      <c r="O32" s="27"/>
      <c r="P32" s="27"/>
      <c r="Q32" s="27"/>
      <c r="R32" s="27"/>
      <c r="S32" s="27"/>
      <c r="T32" s="78"/>
      <c r="U32" s="28"/>
      <c r="V32" s="56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75">
        <f t="shared" si="6"/>
        <v>0</v>
      </c>
      <c r="AH32" s="58">
        <f t="shared" si="7"/>
        <v>0</v>
      </c>
    </row>
    <row r="33" spans="1:34" ht="15">
      <c r="A33" s="19">
        <v>5</v>
      </c>
      <c r="B33" s="20" t="s">
        <v>47</v>
      </c>
      <c r="C33" s="20"/>
      <c r="D33" s="78"/>
      <c r="E33" s="23"/>
      <c r="F33" s="24"/>
      <c r="G33" s="79"/>
      <c r="H33" s="26">
        <f t="shared" si="5"/>
        <v>0</v>
      </c>
      <c r="I33" s="27"/>
      <c r="J33" s="56"/>
      <c r="K33" s="27"/>
      <c r="L33" s="27"/>
      <c r="M33" s="27"/>
      <c r="N33" s="27"/>
      <c r="O33" s="27"/>
      <c r="P33" s="27"/>
      <c r="Q33" s="27"/>
      <c r="R33" s="27"/>
      <c r="S33" s="27"/>
      <c r="T33" s="78"/>
      <c r="U33" s="28"/>
      <c r="V33" s="56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75">
        <f t="shared" si="6"/>
        <v>0</v>
      </c>
      <c r="AH33" s="58">
        <f t="shared" si="7"/>
        <v>0</v>
      </c>
    </row>
    <row r="34" spans="1:34" ht="29.25">
      <c r="A34" s="19">
        <v>6</v>
      </c>
      <c r="B34" s="80" t="s">
        <v>48</v>
      </c>
      <c r="C34" s="20"/>
      <c r="D34" s="78"/>
      <c r="E34" s="81"/>
      <c r="F34" s="82"/>
      <c r="G34" s="83"/>
      <c r="H34" s="26">
        <f t="shared" si="5"/>
        <v>0</v>
      </c>
      <c r="I34" s="27"/>
      <c r="J34" s="56"/>
      <c r="K34" s="27"/>
      <c r="L34" s="27"/>
      <c r="M34" s="27"/>
      <c r="N34" s="27"/>
      <c r="O34" s="27"/>
      <c r="P34" s="27"/>
      <c r="Q34" s="27"/>
      <c r="R34" s="27"/>
      <c r="S34" s="27"/>
      <c r="T34" s="78"/>
      <c r="U34" s="28"/>
      <c r="V34" s="56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78">
        <f t="shared" si="6"/>
        <v>0</v>
      </c>
      <c r="AH34" s="58">
        <f t="shared" si="7"/>
        <v>0</v>
      </c>
    </row>
    <row r="35" spans="1:34" ht="15">
      <c r="A35" s="19">
        <v>7</v>
      </c>
      <c r="B35" s="20" t="s">
        <v>49</v>
      </c>
      <c r="C35" s="20"/>
      <c r="D35" s="78"/>
      <c r="E35" s="81"/>
      <c r="F35" s="82"/>
      <c r="G35" s="83"/>
      <c r="H35" s="26">
        <f t="shared" si="5"/>
        <v>0</v>
      </c>
      <c r="I35" s="27"/>
      <c r="J35" s="56"/>
      <c r="K35" s="27"/>
      <c r="L35" s="27"/>
      <c r="M35" s="27"/>
      <c r="N35" s="27"/>
      <c r="O35" s="27"/>
      <c r="P35" s="27"/>
      <c r="Q35" s="27"/>
      <c r="R35" s="27"/>
      <c r="S35" s="27"/>
      <c r="T35" s="78"/>
      <c r="U35" s="28"/>
      <c r="V35" s="56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78">
        <f t="shared" si="6"/>
        <v>0</v>
      </c>
      <c r="AH35" s="58">
        <f t="shared" si="7"/>
        <v>0</v>
      </c>
    </row>
    <row r="36" spans="1:34" ht="15">
      <c r="A36" s="19">
        <v>8</v>
      </c>
      <c r="B36" s="20" t="s">
        <v>50</v>
      </c>
      <c r="C36" s="20"/>
      <c r="D36" s="78"/>
      <c r="E36" s="81"/>
      <c r="F36" s="82"/>
      <c r="G36" s="83"/>
      <c r="H36" s="26">
        <f t="shared" si="5"/>
        <v>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78"/>
      <c r="U36" s="28"/>
      <c r="V36" s="5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78">
        <f t="shared" si="6"/>
        <v>0</v>
      </c>
      <c r="AH36" s="58">
        <f t="shared" si="7"/>
        <v>0</v>
      </c>
    </row>
    <row r="37" spans="1:34" ht="29.25">
      <c r="A37" s="19">
        <v>9</v>
      </c>
      <c r="B37" s="80" t="s">
        <v>51</v>
      </c>
      <c r="C37" s="20"/>
      <c r="D37" s="78"/>
      <c r="E37" s="81"/>
      <c r="F37" s="82"/>
      <c r="G37" s="83"/>
      <c r="H37" s="26">
        <f t="shared" si="5"/>
        <v>0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78"/>
      <c r="U37" s="28"/>
      <c r="V37" s="56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78">
        <f t="shared" si="6"/>
        <v>0</v>
      </c>
      <c r="AH37" s="59">
        <f t="shared" si="7"/>
        <v>0</v>
      </c>
    </row>
    <row r="38" spans="1:34" ht="15">
      <c r="A38" s="19">
        <v>10</v>
      </c>
      <c r="B38" s="20" t="s">
        <v>52</v>
      </c>
      <c r="C38" s="20"/>
      <c r="D38" s="78"/>
      <c r="E38" s="81"/>
      <c r="F38" s="82"/>
      <c r="G38" s="83"/>
      <c r="H38" s="26">
        <f t="shared" si="5"/>
        <v>0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78"/>
      <c r="U38" s="26">
        <f>SUM(U29:U37)</f>
        <v>0</v>
      </c>
      <c r="V38" s="84">
        <f t="shared" ref="V38:AF38" si="8">SUM(V29:V37)</f>
        <v>0</v>
      </c>
      <c r="W38" s="84">
        <f t="shared" si="8"/>
        <v>0</v>
      </c>
      <c r="X38" s="84">
        <f t="shared" si="8"/>
        <v>0</v>
      </c>
      <c r="Y38" s="84">
        <f t="shared" si="8"/>
        <v>0</v>
      </c>
      <c r="Z38" s="84">
        <f t="shared" si="8"/>
        <v>0</v>
      </c>
      <c r="AA38" s="84">
        <f t="shared" si="8"/>
        <v>0</v>
      </c>
      <c r="AB38" s="84">
        <f t="shared" si="8"/>
        <v>0</v>
      </c>
      <c r="AC38" s="84">
        <f t="shared" si="8"/>
        <v>0</v>
      </c>
      <c r="AD38" s="84">
        <f t="shared" si="8"/>
        <v>0</v>
      </c>
      <c r="AE38" s="84">
        <f t="shared" si="8"/>
        <v>0</v>
      </c>
      <c r="AF38" s="84">
        <f t="shared" si="8"/>
        <v>0</v>
      </c>
      <c r="AG38" s="78">
        <f t="shared" si="6"/>
        <v>0</v>
      </c>
      <c r="AH38" s="85">
        <f t="shared" si="7"/>
        <v>0</v>
      </c>
    </row>
    <row r="39" spans="1:34" ht="15">
      <c r="A39" s="19">
        <v>11</v>
      </c>
      <c r="B39" s="20" t="s">
        <v>53</v>
      </c>
      <c r="C39" s="20"/>
      <c r="D39" s="78"/>
      <c r="E39" s="81"/>
      <c r="F39" s="82"/>
      <c r="G39" s="83"/>
      <c r="H39" s="26">
        <f t="shared" si="5"/>
        <v>0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78"/>
      <c r="U39" s="86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78">
        <f t="shared" si="6"/>
        <v>0</v>
      </c>
      <c r="AH39" s="85">
        <f t="shared" si="7"/>
        <v>0</v>
      </c>
    </row>
    <row r="40" spans="1:34" ht="15">
      <c r="A40" s="19">
        <v>12</v>
      </c>
      <c r="B40" s="20" t="s">
        <v>54</v>
      </c>
      <c r="C40" s="20"/>
      <c r="D40" s="78"/>
      <c r="E40" s="81"/>
      <c r="F40" s="82"/>
      <c r="G40" s="83"/>
      <c r="H40" s="26">
        <f t="shared" si="5"/>
        <v>0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78"/>
      <c r="U40" s="86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78">
        <f t="shared" si="6"/>
        <v>0</v>
      </c>
      <c r="AH40" s="85">
        <f t="shared" si="7"/>
        <v>0</v>
      </c>
    </row>
    <row r="41" spans="1:34" ht="15">
      <c r="A41" s="19">
        <v>13</v>
      </c>
      <c r="B41" s="20" t="s">
        <v>55</v>
      </c>
      <c r="C41" s="20"/>
      <c r="D41" s="78"/>
      <c r="E41" s="81"/>
      <c r="F41" s="82"/>
      <c r="G41" s="83"/>
      <c r="H41" s="26">
        <f t="shared" si="5"/>
        <v>0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78"/>
      <c r="U41" s="86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8">
        <f t="shared" si="6"/>
        <v>0</v>
      </c>
      <c r="AH41" s="85">
        <f t="shared" si="7"/>
        <v>0</v>
      </c>
    </row>
    <row r="42" spans="1:34" ht="15">
      <c r="A42" s="19">
        <v>14</v>
      </c>
      <c r="B42" s="20" t="s">
        <v>56</v>
      </c>
      <c r="C42" s="20"/>
      <c r="D42" s="78"/>
      <c r="E42" s="81"/>
      <c r="F42" s="82"/>
      <c r="G42" s="83"/>
      <c r="H42" s="26">
        <f t="shared" si="5"/>
        <v>0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78"/>
      <c r="U42" s="86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78">
        <f t="shared" si="6"/>
        <v>0</v>
      </c>
      <c r="AH42" s="85">
        <f t="shared" si="7"/>
        <v>0</v>
      </c>
    </row>
    <row r="43" spans="1:34" ht="15">
      <c r="A43" s="19">
        <v>15</v>
      </c>
      <c r="B43" s="20" t="s">
        <v>57</v>
      </c>
      <c r="C43" s="20"/>
      <c r="D43" s="78"/>
      <c r="E43" s="81"/>
      <c r="F43" s="82"/>
      <c r="G43" s="83"/>
      <c r="H43" s="26">
        <f t="shared" si="5"/>
        <v>0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78"/>
      <c r="U43" s="86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78">
        <f t="shared" si="6"/>
        <v>0</v>
      </c>
      <c r="AH43" s="85">
        <f t="shared" si="7"/>
        <v>0</v>
      </c>
    </row>
    <row r="44" spans="1:34" ht="15">
      <c r="A44" s="19">
        <v>16</v>
      </c>
      <c r="B44" s="20" t="s">
        <v>58</v>
      </c>
      <c r="C44" s="20"/>
      <c r="D44" s="78"/>
      <c r="E44" s="81"/>
      <c r="F44" s="82"/>
      <c r="G44" s="83"/>
      <c r="H44" s="26">
        <f t="shared" si="5"/>
        <v>0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78"/>
      <c r="U44" s="86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78">
        <f t="shared" si="6"/>
        <v>0</v>
      </c>
      <c r="AH44" s="85">
        <f t="shared" si="7"/>
        <v>0</v>
      </c>
    </row>
    <row r="45" spans="1:34" ht="15">
      <c r="A45" s="19">
        <v>17</v>
      </c>
      <c r="B45" s="20" t="s">
        <v>59</v>
      </c>
      <c r="C45" s="20"/>
      <c r="D45" s="78"/>
      <c r="E45" s="81"/>
      <c r="F45" s="82"/>
      <c r="G45" s="83"/>
      <c r="H45" s="26">
        <f t="shared" si="5"/>
        <v>0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78"/>
      <c r="U45" s="86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78">
        <f t="shared" si="6"/>
        <v>0</v>
      </c>
      <c r="AH45" s="85">
        <f t="shared" si="7"/>
        <v>0</v>
      </c>
    </row>
    <row r="46" spans="1:34" ht="15">
      <c r="A46" s="19">
        <v>18</v>
      </c>
      <c r="B46" s="20" t="s">
        <v>60</v>
      </c>
      <c r="C46" s="20"/>
      <c r="D46" s="78"/>
      <c r="E46" s="81"/>
      <c r="F46" s="82"/>
      <c r="G46" s="83"/>
      <c r="H46" s="26">
        <f t="shared" si="5"/>
        <v>0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78"/>
      <c r="U46" s="86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78">
        <f t="shared" si="6"/>
        <v>0</v>
      </c>
      <c r="AH46" s="85">
        <f t="shared" si="7"/>
        <v>0</v>
      </c>
    </row>
    <row r="47" spans="1:34" ht="15">
      <c r="A47" s="19">
        <v>19</v>
      </c>
      <c r="B47" s="20" t="s">
        <v>61</v>
      </c>
      <c r="C47" s="20"/>
      <c r="D47" s="78"/>
      <c r="E47" s="81"/>
      <c r="F47" s="82"/>
      <c r="G47" s="83"/>
      <c r="H47" s="26">
        <f t="shared" si="5"/>
        <v>0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78"/>
      <c r="U47" s="86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78">
        <f t="shared" si="6"/>
        <v>0</v>
      </c>
      <c r="AH47" s="85">
        <f t="shared" si="7"/>
        <v>0</v>
      </c>
    </row>
    <row r="48" spans="1:34" ht="15">
      <c r="A48" s="19">
        <v>20</v>
      </c>
      <c r="B48" s="20" t="s">
        <v>62</v>
      </c>
      <c r="C48" s="20"/>
      <c r="D48" s="78"/>
      <c r="E48" s="81"/>
      <c r="F48" s="82"/>
      <c r="G48" s="83"/>
      <c r="H48" s="26">
        <f t="shared" si="5"/>
        <v>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78"/>
      <c r="U48" s="86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78">
        <f t="shared" si="6"/>
        <v>0</v>
      </c>
      <c r="AH48" s="85">
        <f t="shared" si="7"/>
        <v>0</v>
      </c>
    </row>
    <row r="49" spans="1:34" ht="15">
      <c r="A49" s="19">
        <v>21</v>
      </c>
      <c r="B49" s="20" t="s">
        <v>63</v>
      </c>
      <c r="C49" s="20"/>
      <c r="D49" s="78"/>
      <c r="E49" s="81"/>
      <c r="F49" s="82"/>
      <c r="G49" s="83"/>
      <c r="H49" s="26">
        <f t="shared" si="5"/>
        <v>0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78"/>
      <c r="U49" s="86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78">
        <f t="shared" si="6"/>
        <v>0</v>
      </c>
      <c r="AH49" s="85">
        <f t="shared" si="7"/>
        <v>0</v>
      </c>
    </row>
    <row r="50" spans="1:34" ht="15">
      <c r="A50" s="19">
        <v>22</v>
      </c>
      <c r="B50" s="20" t="s">
        <v>64</v>
      </c>
      <c r="C50" s="20"/>
      <c r="D50" s="78"/>
      <c r="E50" s="81"/>
      <c r="F50" s="82"/>
      <c r="G50" s="83"/>
      <c r="H50" s="26">
        <f t="shared" si="5"/>
        <v>0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78"/>
      <c r="U50" s="86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78">
        <f t="shared" si="6"/>
        <v>0</v>
      </c>
      <c r="AH50" s="85">
        <f t="shared" si="7"/>
        <v>0</v>
      </c>
    </row>
    <row r="51" spans="1:34" ht="15">
      <c r="A51" s="19">
        <v>23</v>
      </c>
      <c r="B51" s="20" t="s">
        <v>65</v>
      </c>
      <c r="C51" s="20"/>
      <c r="D51" s="78"/>
      <c r="E51" s="81"/>
      <c r="F51" s="82"/>
      <c r="G51" s="83"/>
      <c r="H51" s="26">
        <f t="shared" si="5"/>
        <v>0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78"/>
      <c r="U51" s="86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78">
        <f t="shared" si="6"/>
        <v>0</v>
      </c>
      <c r="AH51" s="85">
        <f t="shared" si="7"/>
        <v>0</v>
      </c>
    </row>
    <row r="52" spans="1:34" ht="15">
      <c r="A52" s="19">
        <v>24</v>
      </c>
      <c r="B52" s="20" t="s">
        <v>66</v>
      </c>
      <c r="C52" s="20"/>
      <c r="D52" s="78"/>
      <c r="E52" s="81"/>
      <c r="F52" s="82"/>
      <c r="G52" s="83"/>
      <c r="H52" s="26">
        <f t="shared" si="5"/>
        <v>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78"/>
      <c r="U52" s="86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78">
        <f t="shared" si="6"/>
        <v>0</v>
      </c>
      <c r="AH52" s="85">
        <f t="shared" si="7"/>
        <v>0</v>
      </c>
    </row>
    <row r="53" spans="1:34" ht="15">
      <c r="A53" s="19">
        <v>25</v>
      </c>
      <c r="B53" s="20" t="s">
        <v>67</v>
      </c>
      <c r="C53" s="20"/>
      <c r="D53" s="78"/>
      <c r="E53" s="81"/>
      <c r="F53" s="82"/>
      <c r="G53" s="83"/>
      <c r="H53" s="26">
        <f t="shared" si="5"/>
        <v>0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78"/>
      <c r="U53" s="86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78">
        <f t="shared" si="6"/>
        <v>0</v>
      </c>
      <c r="AH53" s="85">
        <f t="shared" si="7"/>
        <v>0</v>
      </c>
    </row>
    <row r="54" spans="1:34" ht="15.75" thickBot="1">
      <c r="A54" s="87">
        <v>26</v>
      </c>
      <c r="B54" s="88" t="s">
        <v>68</v>
      </c>
      <c r="C54" s="88"/>
      <c r="D54" s="89"/>
      <c r="E54" s="90"/>
      <c r="F54" s="91"/>
      <c r="G54" s="92"/>
      <c r="H54" s="38">
        <f t="shared" si="5"/>
        <v>0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93"/>
      <c r="U54" s="94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93">
        <f t="shared" si="6"/>
        <v>0</v>
      </c>
      <c r="AH54" s="95">
        <f t="shared" si="7"/>
        <v>0</v>
      </c>
    </row>
    <row r="55" spans="1:34" ht="15.75" thickBot="1">
      <c r="A55" s="133" t="s">
        <v>69</v>
      </c>
      <c r="B55" s="134"/>
      <c r="C55" s="135"/>
      <c r="D55" s="96">
        <f>SUM(D29:D54)</f>
        <v>0</v>
      </c>
      <c r="E55" s="97"/>
      <c r="F55" s="98"/>
      <c r="G55" s="99"/>
      <c r="H55" s="100">
        <f>SUM(H29:H54)</f>
        <v>0</v>
      </c>
      <c r="I55" s="101">
        <f>SUM(I29:I54)</f>
        <v>0</v>
      </c>
      <c r="J55" s="101">
        <f t="shared" ref="J55:T55" si="9">SUM(J29:J54)</f>
        <v>0</v>
      </c>
      <c r="K55" s="101">
        <f t="shared" si="9"/>
        <v>0</v>
      </c>
      <c r="L55" s="101">
        <f t="shared" si="9"/>
        <v>0</v>
      </c>
      <c r="M55" s="101">
        <f t="shared" si="9"/>
        <v>0</v>
      </c>
      <c r="N55" s="101">
        <f t="shared" si="9"/>
        <v>0</v>
      </c>
      <c r="O55" s="101">
        <f t="shared" si="9"/>
        <v>0</v>
      </c>
      <c r="P55" s="101">
        <f t="shared" si="9"/>
        <v>0</v>
      </c>
      <c r="Q55" s="101">
        <f t="shared" si="9"/>
        <v>0</v>
      </c>
      <c r="R55" s="101">
        <f t="shared" si="9"/>
        <v>0</v>
      </c>
      <c r="S55" s="101">
        <f t="shared" si="9"/>
        <v>0</v>
      </c>
      <c r="T55" s="102">
        <f t="shared" si="9"/>
        <v>0</v>
      </c>
      <c r="U55" s="103">
        <f>SUM(U29:U54)</f>
        <v>0</v>
      </c>
      <c r="V55" s="104">
        <f>SUM(V29:V54)</f>
        <v>0</v>
      </c>
      <c r="W55" s="104">
        <f t="shared" ref="W55:AG55" si="10">SUM(W29:W54)</f>
        <v>0</v>
      </c>
      <c r="X55" s="104">
        <f t="shared" si="10"/>
        <v>0</v>
      </c>
      <c r="Y55" s="104">
        <f t="shared" si="10"/>
        <v>0</v>
      </c>
      <c r="Z55" s="104">
        <f t="shared" si="10"/>
        <v>0</v>
      </c>
      <c r="AA55" s="104">
        <f t="shared" si="10"/>
        <v>0</v>
      </c>
      <c r="AB55" s="104">
        <f t="shared" si="10"/>
        <v>0</v>
      </c>
      <c r="AC55" s="104">
        <f t="shared" si="10"/>
        <v>0</v>
      </c>
      <c r="AD55" s="104">
        <f t="shared" si="10"/>
        <v>0</v>
      </c>
      <c r="AE55" s="104">
        <f t="shared" si="10"/>
        <v>0</v>
      </c>
      <c r="AF55" s="104">
        <f t="shared" si="10"/>
        <v>0</v>
      </c>
      <c r="AG55" s="105">
        <f t="shared" si="10"/>
        <v>0</v>
      </c>
      <c r="AH55" s="106">
        <f>+H55-AG55</f>
        <v>0</v>
      </c>
    </row>
    <row r="56" spans="1:34" ht="15" thickBot="1"/>
    <row r="57" spans="1:34" ht="15.75" thickBot="1">
      <c r="A57" s="115" t="s">
        <v>70</v>
      </c>
      <c r="B57" s="116"/>
      <c r="C57" s="117"/>
      <c r="D57" s="107">
        <f>+D55+D25</f>
        <v>22242000912</v>
      </c>
      <c r="E57" s="108"/>
      <c r="F57" s="109"/>
      <c r="G57" s="109"/>
      <c r="H57" s="110">
        <f>+H25</f>
        <v>3706982591</v>
      </c>
      <c r="I57" s="111">
        <f>+I55+I25</f>
        <v>1853500076</v>
      </c>
      <c r="J57" s="111">
        <f t="shared" ref="J57:T57" si="11">+J55+J25</f>
        <v>1853482515</v>
      </c>
      <c r="K57" s="111">
        <f t="shared" si="11"/>
        <v>0</v>
      </c>
      <c r="L57" s="111">
        <f t="shared" si="11"/>
        <v>0</v>
      </c>
      <c r="M57" s="111">
        <f t="shared" si="11"/>
        <v>0</v>
      </c>
      <c r="N57" s="111">
        <f t="shared" si="11"/>
        <v>0</v>
      </c>
      <c r="O57" s="111">
        <f t="shared" si="11"/>
        <v>0</v>
      </c>
      <c r="P57" s="111">
        <f t="shared" si="11"/>
        <v>0</v>
      </c>
      <c r="Q57" s="111">
        <f t="shared" si="11"/>
        <v>0</v>
      </c>
      <c r="R57" s="111">
        <f t="shared" si="11"/>
        <v>0</v>
      </c>
      <c r="S57" s="111">
        <f t="shared" si="11"/>
        <v>0</v>
      </c>
      <c r="T57" s="112">
        <f t="shared" si="11"/>
        <v>0</v>
      </c>
      <c r="U57" s="110">
        <f>+U55+U25</f>
        <v>1853500076</v>
      </c>
      <c r="V57" s="113">
        <f>+V55+V25</f>
        <v>1853482515</v>
      </c>
      <c r="W57" s="113">
        <f t="shared" ref="W57:AG57" si="12">+W55+W25</f>
        <v>0</v>
      </c>
      <c r="X57" s="113">
        <f t="shared" si="12"/>
        <v>0</v>
      </c>
      <c r="Y57" s="113">
        <f t="shared" si="12"/>
        <v>0</v>
      </c>
      <c r="Z57" s="113">
        <f t="shared" si="12"/>
        <v>0</v>
      </c>
      <c r="AA57" s="113">
        <f t="shared" si="12"/>
        <v>0</v>
      </c>
      <c r="AB57" s="113">
        <f t="shared" si="12"/>
        <v>0</v>
      </c>
      <c r="AC57" s="113">
        <f t="shared" si="12"/>
        <v>0</v>
      </c>
      <c r="AD57" s="113">
        <f t="shared" si="12"/>
        <v>0</v>
      </c>
      <c r="AE57" s="113">
        <f t="shared" si="12"/>
        <v>0</v>
      </c>
      <c r="AF57" s="113">
        <f t="shared" si="12"/>
        <v>0</v>
      </c>
      <c r="AG57" s="113">
        <f t="shared" si="12"/>
        <v>3706982591</v>
      </c>
      <c r="AH57" s="114">
        <f>+AH55+AH25</f>
        <v>0</v>
      </c>
    </row>
  </sheetData>
  <mergeCells count="12">
    <mergeCell ref="A57:C57"/>
    <mergeCell ref="H5:AD7"/>
    <mergeCell ref="B14:D14"/>
    <mergeCell ref="E14:G14"/>
    <mergeCell ref="H14:T14"/>
    <mergeCell ref="U14:AG14"/>
    <mergeCell ref="A25:B25"/>
    <mergeCell ref="B27:D27"/>
    <mergeCell ref="E27:G27"/>
    <mergeCell ref="H27:T27"/>
    <mergeCell ref="U27:AG27"/>
    <mergeCell ref="A55:C5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Viña del Mar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Eraso</cp:lastModifiedBy>
  <dcterms:created xsi:type="dcterms:W3CDTF">2020-01-29T14:28:24Z</dcterms:created>
  <dcterms:modified xsi:type="dcterms:W3CDTF">2020-03-06T13:12:32Z</dcterms:modified>
</cp:coreProperties>
</file>