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B1834E5A-62EF-4D76-ABF0-3A43EFA58B6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1" i="1" l="1"/>
  <c r="O51" i="1"/>
  <c r="N51" i="1"/>
  <c r="L51" i="1"/>
  <c r="K51" i="1"/>
  <c r="I51" i="1"/>
  <c r="H51" i="1"/>
  <c r="G51" i="1"/>
  <c r="F51" i="1"/>
  <c r="E51" i="1"/>
  <c r="M50" i="1"/>
  <c r="M51" i="1" s="1"/>
  <c r="J50" i="1"/>
  <c r="J51" i="1" s="1"/>
  <c r="Q49" i="1"/>
  <c r="D49" i="1"/>
  <c r="Q48" i="1"/>
  <c r="D48" i="1"/>
  <c r="R48" i="1" s="1"/>
  <c r="Q47" i="1"/>
  <c r="D47" i="1"/>
  <c r="Q46" i="1"/>
  <c r="R46" i="1" s="1"/>
  <c r="Q45" i="1"/>
  <c r="D45" i="1"/>
  <c r="Q44" i="1"/>
  <c r="D44" i="1"/>
  <c r="R44" i="1" s="1"/>
  <c r="Q43" i="1"/>
  <c r="D43" i="1"/>
  <c r="Q42" i="1"/>
  <c r="D42" i="1"/>
  <c r="Q41" i="1"/>
  <c r="D41" i="1"/>
  <c r="Q40" i="1"/>
  <c r="D40" i="1"/>
  <c r="R40" i="1" s="1"/>
  <c r="Q39" i="1"/>
  <c r="D39" i="1"/>
  <c r="Q38" i="1"/>
  <c r="D38" i="1"/>
  <c r="R38" i="1" s="1"/>
  <c r="Q37" i="1"/>
  <c r="R37" i="1" s="1"/>
  <c r="Q36" i="1"/>
  <c r="R36" i="1" s="1"/>
  <c r="Q35" i="1"/>
  <c r="D35" i="1"/>
  <c r="Q34" i="1"/>
  <c r="D34" i="1"/>
  <c r="Q33" i="1"/>
  <c r="D33" i="1"/>
  <c r="R33" i="1" s="1"/>
  <c r="Q32" i="1"/>
  <c r="D32" i="1"/>
  <c r="Q31" i="1"/>
  <c r="D31" i="1"/>
  <c r="Q30" i="1"/>
  <c r="D30" i="1"/>
  <c r="Q29" i="1"/>
  <c r="D29" i="1"/>
  <c r="R29" i="1" s="1"/>
  <c r="Q28" i="1"/>
  <c r="D28" i="1"/>
  <c r="Q27" i="1"/>
  <c r="D27" i="1"/>
  <c r="R27" i="1" s="1"/>
  <c r="Q26" i="1"/>
  <c r="R26" i="1" s="1"/>
  <c r="Q25" i="1"/>
  <c r="D25" i="1"/>
  <c r="Q24" i="1"/>
  <c r="D24" i="1"/>
  <c r="Q23" i="1"/>
  <c r="R23" i="1" s="1"/>
  <c r="Q22" i="1"/>
  <c r="R22" i="1" s="1"/>
  <c r="Q21" i="1"/>
  <c r="D21" i="1"/>
  <c r="R21" i="1" s="1"/>
  <c r="C21" i="1"/>
  <c r="Q20" i="1"/>
  <c r="D20" i="1"/>
  <c r="R20" i="1" s="1"/>
  <c r="Q19" i="1"/>
  <c r="D19" i="1"/>
  <c r="Q18" i="1"/>
  <c r="D18" i="1"/>
  <c r="C18" i="1"/>
  <c r="Q17" i="1"/>
  <c r="D17" i="1"/>
  <c r="C17" i="1"/>
  <c r="Q16" i="1"/>
  <c r="D16" i="1"/>
  <c r="C16" i="1"/>
  <c r="Q15" i="1"/>
  <c r="D15" i="1" s="1"/>
  <c r="C15" i="1"/>
  <c r="R18" i="1" l="1"/>
  <c r="R42" i="1"/>
  <c r="R16" i="1"/>
  <c r="R28" i="1"/>
  <c r="R30" i="1"/>
  <c r="R32" i="1"/>
  <c r="R34" i="1"/>
  <c r="R39" i="1"/>
  <c r="R43" i="1"/>
  <c r="R45" i="1"/>
  <c r="D50" i="1"/>
  <c r="D51" i="1" s="1"/>
  <c r="C51" i="1"/>
  <c r="R17" i="1"/>
  <c r="R25" i="1"/>
  <c r="R47" i="1"/>
  <c r="R19" i="1"/>
  <c r="R24" i="1"/>
  <c r="R31" i="1"/>
  <c r="R35" i="1"/>
  <c r="R41" i="1"/>
  <c r="Q50" i="1"/>
  <c r="R15" i="1"/>
  <c r="R50" i="1" l="1"/>
  <c r="Q51" i="1"/>
  <c r="R51" i="1"/>
</calcChain>
</file>

<file path=xl/sharedStrings.xml><?xml version="1.0" encoding="utf-8"?>
<sst xmlns="http://schemas.openxmlformats.org/spreadsheetml/2006/main" count="87" uniqueCount="69">
  <si>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</si>
  <si>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</si>
  <si>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</si>
  <si>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</si>
  <si>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</si>
  <si>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</si>
  <si>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OLMUE</t>
  </si>
  <si>
    <t>Rut: 69.061.200-3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</si>
  <si>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</si>
  <si>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</si>
  <si>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</si>
  <si>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</si>
  <si>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</si>
  <si>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</si>
  <si>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</si>
  <si>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</si>
  <si>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</si>
  <si>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</si>
  <si>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</si>
  <si>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</si>
  <si>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</si>
  <si>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</si>
  <si>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</si>
  <si>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</si>
  <si>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</si>
  <si>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</si>
  <si>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</si>
  <si>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</si>
  <si>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</si>
  <si>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</si>
  <si>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</si>
  <si>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</si>
  <si>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</si>
  <si>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</si>
  <si>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</si>
  <si>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Descuento Retiro Voluntario Ley 20,919</t>
  </si>
  <si>
    <t xml:space="preserve">Desarrollo Recursos Humanos </t>
  </si>
  <si>
    <t xml:space="preserve">Sapu Verano 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</si>
  <si>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</si>
  <si>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</si>
  <si>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</si>
  <si>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</si>
  <si>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</si>
  <si>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</si>
  <si>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</si>
  <si>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</si>
  <si>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</si>
  <si>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Plan Mantenimiento</t>
  </si>
  <si>
    <t>Adolescentes</t>
  </si>
  <si>
    <t>Mejoria equidad Salud Rural</t>
  </si>
  <si>
    <t>Rehabilitacion Integral</t>
  </si>
  <si>
    <t>Estimulo CESFAM MAIS</t>
  </si>
  <si>
    <t>Acompañamiento Niños Riesgo Social</t>
  </si>
  <si>
    <t>Capacitacion Funcionaria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</si>
  <si>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</si>
  <si>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</si>
  <si>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</si>
  <si>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</si>
  <si>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</si>
  <si>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</si>
  <si>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Programa CACU</t>
  </si>
  <si>
    <t>Apoyo Gestion Buenas Practicas</t>
  </si>
  <si>
    <t>Fondo Farmacia Enfermedades Cronicas 2019</t>
  </si>
  <si>
    <t>Fortalecimiento Medicina Familiar 2018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</si>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</sst>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4" fillId="2" borderId="0" xfId="1" applyNumberFormat="1" applyFont="1" applyFill="1"/>
    <xf numFmtId="165" fontId="4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0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5" xfId="2" applyFont="1" applyFill="1" applyBorder="1" applyAlignment="1">
      <alignment horizontal="center" vertical="center" wrapText="1"/>
    </xf>
    <xf numFmtId="166" fontId="17" fillId="0" borderId="6" xfId="2" applyNumberFormat="1" applyFont="1" applyFill="1" applyBorder="1" applyAlignment="1">
      <alignment horizontal="center" vertical="center" wrapText="1"/>
    </xf>
    <xf numFmtId="166" fontId="18" fillId="0" borderId="7" xfId="0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/>
    <xf numFmtId="166" fontId="18" fillId="2" borderId="7" xfId="1" applyNumberFormat="1" applyFont="1" applyFill="1" applyBorder="1"/>
    <xf numFmtId="166" fontId="18" fillId="5" borderId="8" xfId="1" applyNumberFormat="1" applyFont="1" applyFill="1" applyBorder="1"/>
    <xf numFmtId="166" fontId="17" fillId="0" borderId="9" xfId="2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166" fontId="18" fillId="0" borderId="11" xfId="1" applyNumberFormat="1" applyFont="1" applyFill="1" applyBorder="1"/>
    <xf numFmtId="166" fontId="18" fillId="2" borderId="10" xfId="1" applyNumberFormat="1" applyFont="1" applyFill="1" applyBorder="1"/>
    <xf numFmtId="166" fontId="18" fillId="5" borderId="11" xfId="1" applyNumberFormat="1" applyFont="1" applyFill="1" applyBorder="1"/>
    <xf numFmtId="166" fontId="17" fillId="0" borderId="9" xfId="2" applyNumberFormat="1" applyFont="1" applyFill="1" applyBorder="1" applyAlignment="1">
      <alignment vertical="center" wrapText="1"/>
    </xf>
    <xf numFmtId="166" fontId="17" fillId="0" borderId="6" xfId="2" applyNumberFormat="1" applyFont="1" applyFill="1" applyBorder="1" applyAlignment="1">
      <alignment vertical="center" wrapText="1"/>
    </xf>
    <xf numFmtId="166" fontId="17" fillId="0" borderId="12" xfId="2" applyNumberFormat="1" applyFont="1" applyFill="1" applyBorder="1" applyAlignment="1">
      <alignment vertical="center" wrapText="1"/>
    </xf>
    <xf numFmtId="166" fontId="18" fillId="0" borderId="11" xfId="0" applyNumberFormat="1" applyFont="1" applyFill="1" applyBorder="1" applyAlignment="1">
      <alignment horizontal="right" vertical="center"/>
    </xf>
    <xf numFmtId="3" fontId="20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6" fontId="18" fillId="3" borderId="13" xfId="0" applyNumberFormat="1" applyFont="1" applyFill="1" applyBorder="1" applyAlignment="1">
      <alignment horizontal="right" vertical="center"/>
    </xf>
    <xf numFmtId="166" fontId="18" fillId="3" borderId="3" xfId="0" applyNumberFormat="1" applyFont="1" applyFill="1" applyBorder="1" applyAlignment="1">
      <alignment horizontal="right" vertical="center"/>
    </xf>
    <xf numFmtId="166" fontId="18" fillId="3" borderId="1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16" fillId="2" borderId="0" xfId="0" applyFont="1" applyFill="1" applyBorder="1" applyAlignment="1">
      <alignment horizontal="center"/>
    </xf>
    <xf numFmtId="166" fontId="21" fillId="2" borderId="0" xfId="0" applyNumberFormat="1" applyFont="1" applyFill="1" applyBorder="1"/>
    <xf numFmtId="0" fontId="21" fillId="2" borderId="4" xfId="0" applyFont="1" applyFill="1" applyBorder="1"/>
    <xf numFmtId="0" fontId="21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0" fontId="10" fillId="2" borderId="0" xfId="0" applyFont="1" applyFill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80" zoomScaleNormal="80" workbookViewId="0">
      <selection activeCell="A71" sqref="A71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5703125" bestFit="1" customWidth="1"/>
    <col min="4" max="4" width="34.85546875" bestFit="1" customWidth="1"/>
    <col min="5" max="13" width="24.85546875" bestFit="1" customWidth="1"/>
    <col min="14" max="16" width="18.28515625" bestFit="1" customWidth="1"/>
    <col min="17" max="17" width="27.710937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3" t="s">
        <v>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4"/>
      <c r="J9" s="4"/>
      <c r="K9" s="4"/>
      <c r="L9" s="19"/>
      <c r="M9" s="4"/>
      <c r="N9" s="4"/>
      <c r="O9" s="4"/>
      <c r="P9" s="4"/>
      <c r="Q9" s="20"/>
      <c r="R9" s="20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4"/>
      <c r="B13" s="25" t="s">
        <v>8</v>
      </c>
      <c r="C13" s="26" t="s">
        <v>9</v>
      </c>
      <c r="D13" s="27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5" t="s">
        <v>19</v>
      </c>
      <c r="N13" s="25" t="s">
        <v>20</v>
      </c>
      <c r="O13" s="25" t="s">
        <v>21</v>
      </c>
      <c r="P13" s="25" t="s">
        <v>22</v>
      </c>
      <c r="Q13" s="25" t="s">
        <v>23</v>
      </c>
      <c r="R13" s="25" t="s">
        <v>24</v>
      </c>
    </row>
    <row r="14" spans="1:18" ht="18.75" thickBot="1" x14ac:dyDescent="0.3">
      <c r="A14" s="28" t="s">
        <v>25</v>
      </c>
      <c r="B14" s="29"/>
      <c r="C14" s="30" t="s">
        <v>26</v>
      </c>
      <c r="D14" s="30" t="s">
        <v>26</v>
      </c>
      <c r="E14" s="30" t="s">
        <v>27</v>
      </c>
      <c r="F14" s="30" t="s">
        <v>27</v>
      </c>
      <c r="G14" s="30" t="s">
        <v>27</v>
      </c>
      <c r="H14" s="30" t="s">
        <v>27</v>
      </c>
      <c r="I14" s="30" t="s">
        <v>27</v>
      </c>
      <c r="J14" s="30" t="s">
        <v>27</v>
      </c>
      <c r="K14" s="30" t="s">
        <v>27</v>
      </c>
      <c r="L14" s="30" t="s">
        <v>27</v>
      </c>
      <c r="M14" s="30" t="s">
        <v>27</v>
      </c>
      <c r="N14" s="30" t="s">
        <v>27</v>
      </c>
      <c r="O14" s="30" t="s">
        <v>27</v>
      </c>
      <c r="P14" s="30" t="s">
        <v>27</v>
      </c>
      <c r="Q14" s="30" t="s">
        <v>26</v>
      </c>
      <c r="R14" s="31"/>
    </row>
    <row r="15" spans="1:18" ht="18.75" thickBot="1" x14ac:dyDescent="0.3">
      <c r="A15" s="25" t="s">
        <v>28</v>
      </c>
      <c r="B15" s="32" t="s">
        <v>29</v>
      </c>
      <c r="C15" s="33">
        <f>+E15*12</f>
        <v>1666157484</v>
      </c>
      <c r="D15" s="34">
        <f>+Q15</f>
        <v>1249618113</v>
      </c>
      <c r="E15" s="35">
        <v>138846457</v>
      </c>
      <c r="F15" s="35">
        <v>138846457</v>
      </c>
      <c r="G15" s="35">
        <v>138846457</v>
      </c>
      <c r="H15" s="36">
        <v>138846457</v>
      </c>
      <c r="I15" s="35">
        <v>138846457</v>
      </c>
      <c r="J15" s="35">
        <v>138846457</v>
      </c>
      <c r="K15" s="35">
        <v>138846457</v>
      </c>
      <c r="L15" s="35">
        <v>138846457</v>
      </c>
      <c r="M15" s="35">
        <v>138846457</v>
      </c>
      <c r="N15" s="35"/>
      <c r="O15" s="35"/>
      <c r="P15" s="35"/>
      <c r="Q15" s="37">
        <f t="shared" ref="Q15:Q40" si="0">SUM(E15:P15)</f>
        <v>1249618113</v>
      </c>
      <c r="R15" s="37">
        <f>+D15-Q15</f>
        <v>0</v>
      </c>
    </row>
    <row r="16" spans="1:18" ht="18.75" thickBot="1" x14ac:dyDescent="0.3">
      <c r="A16" s="25" t="s">
        <v>30</v>
      </c>
      <c r="B16" s="32" t="s">
        <v>29</v>
      </c>
      <c r="C16" s="38">
        <f>+E16*12</f>
        <v>78441288</v>
      </c>
      <c r="D16" s="39">
        <f>SUM(E16:P16)</f>
        <v>58830966</v>
      </c>
      <c r="E16" s="40">
        <v>6536774</v>
      </c>
      <c r="F16" s="40">
        <v>6536774</v>
      </c>
      <c r="G16" s="40">
        <v>6536774</v>
      </c>
      <c r="H16" s="41">
        <v>6536774</v>
      </c>
      <c r="I16" s="40">
        <v>6536774</v>
      </c>
      <c r="J16" s="40">
        <v>6536774</v>
      </c>
      <c r="K16" s="40">
        <v>6536774</v>
      </c>
      <c r="L16" s="40">
        <v>6536774</v>
      </c>
      <c r="M16" s="40">
        <v>6536774</v>
      </c>
      <c r="N16" s="40"/>
      <c r="O16" s="40"/>
      <c r="P16" s="40"/>
      <c r="Q16" s="42">
        <f t="shared" si="0"/>
        <v>58830966</v>
      </c>
      <c r="R16" s="37">
        <f t="shared" ref="R16:R41" si="1">+D16-Q16</f>
        <v>0</v>
      </c>
    </row>
    <row r="17" spans="1:18" ht="18.75" thickBot="1" x14ac:dyDescent="0.3">
      <c r="A17" s="25" t="s">
        <v>31</v>
      </c>
      <c r="B17" s="32" t="s">
        <v>29</v>
      </c>
      <c r="C17" s="38">
        <f>+E17*12</f>
        <v>5434260</v>
      </c>
      <c r="D17" s="39">
        <f>SUM(E17:P17)</f>
        <v>4367555</v>
      </c>
      <c r="E17" s="40">
        <v>452855</v>
      </c>
      <c r="F17" s="40">
        <v>452856</v>
      </c>
      <c r="G17" s="40">
        <v>452856</v>
      </c>
      <c r="H17" s="41">
        <v>452856</v>
      </c>
      <c r="I17" s="40">
        <v>452856</v>
      </c>
      <c r="J17" s="40">
        <v>452856</v>
      </c>
      <c r="K17" s="40">
        <v>550140</v>
      </c>
      <c r="L17" s="40">
        <v>550140</v>
      </c>
      <c r="M17" s="40">
        <v>550140</v>
      </c>
      <c r="N17" s="40"/>
      <c r="O17" s="40"/>
      <c r="P17" s="40"/>
      <c r="Q17" s="42">
        <f t="shared" si="0"/>
        <v>4367555</v>
      </c>
      <c r="R17" s="37">
        <f t="shared" si="1"/>
        <v>0</v>
      </c>
    </row>
    <row r="18" spans="1:18" ht="18.75" thickBot="1" x14ac:dyDescent="0.3">
      <c r="A18" s="25" t="s">
        <v>32</v>
      </c>
      <c r="B18" s="32" t="s">
        <v>29</v>
      </c>
      <c r="C18" s="38">
        <f>+E18*12</f>
        <v>6492300</v>
      </c>
      <c r="D18" s="39">
        <f>SUM(E18:P18)</f>
        <v>4869233</v>
      </c>
      <c r="E18" s="40">
        <v>541025</v>
      </c>
      <c r="F18" s="40">
        <v>541026</v>
      </c>
      <c r="G18" s="40">
        <v>541026</v>
      </c>
      <c r="H18" s="41">
        <v>541026</v>
      </c>
      <c r="I18" s="40">
        <v>541026</v>
      </c>
      <c r="J18" s="40">
        <v>541026</v>
      </c>
      <c r="K18" s="40">
        <v>541026</v>
      </c>
      <c r="L18" s="40">
        <v>541026</v>
      </c>
      <c r="M18" s="40">
        <v>541026</v>
      </c>
      <c r="N18" s="40"/>
      <c r="O18" s="40"/>
      <c r="P18" s="40"/>
      <c r="Q18" s="42">
        <f t="shared" si="0"/>
        <v>4869233</v>
      </c>
      <c r="R18" s="37">
        <f t="shared" si="1"/>
        <v>0</v>
      </c>
    </row>
    <row r="19" spans="1:18" ht="18.75" thickBot="1" x14ac:dyDescent="0.3">
      <c r="A19" s="25" t="s">
        <v>33</v>
      </c>
      <c r="B19" s="32">
        <v>2068</v>
      </c>
      <c r="C19" s="38">
        <v>73554653</v>
      </c>
      <c r="D19" s="39">
        <f>24518218+6129554+6129554+6129554+6129554+6129554</f>
        <v>55165988</v>
      </c>
      <c r="E19" s="40"/>
      <c r="F19" s="40"/>
      <c r="G19" s="40"/>
      <c r="H19" s="41"/>
      <c r="I19" s="40">
        <v>24518218</v>
      </c>
      <c r="J19" s="40"/>
      <c r="K19" s="40"/>
      <c r="L19" s="40"/>
      <c r="M19" s="40"/>
      <c r="N19" s="40"/>
      <c r="O19" s="40"/>
      <c r="P19" s="40"/>
      <c r="Q19" s="42">
        <f t="shared" si="0"/>
        <v>24518218</v>
      </c>
      <c r="R19" s="37">
        <f t="shared" si="1"/>
        <v>30647770</v>
      </c>
    </row>
    <row r="20" spans="1:18" ht="18.75" thickBot="1" x14ac:dyDescent="0.3">
      <c r="A20" s="25" t="s">
        <v>34</v>
      </c>
      <c r="B20" s="32">
        <v>2028</v>
      </c>
      <c r="C20" s="38">
        <v>20035713</v>
      </c>
      <c r="D20" s="39">
        <f>+H20+5008928</f>
        <v>15026784</v>
      </c>
      <c r="E20" s="40"/>
      <c r="F20" s="40"/>
      <c r="G20" s="40"/>
      <c r="H20" s="41">
        <v>10017856</v>
      </c>
      <c r="I20" s="40"/>
      <c r="J20" s="40"/>
      <c r="K20" s="40"/>
      <c r="L20" s="40"/>
      <c r="M20" s="40"/>
      <c r="N20" s="40"/>
      <c r="O20" s="40"/>
      <c r="P20" s="40"/>
      <c r="Q20" s="42">
        <f t="shared" si="0"/>
        <v>10017856</v>
      </c>
      <c r="R20" s="37">
        <f t="shared" si="1"/>
        <v>5008928</v>
      </c>
    </row>
    <row r="21" spans="1:18" ht="18.75" thickBot="1" x14ac:dyDescent="0.3">
      <c r="A21" s="25" t="s">
        <v>35</v>
      </c>
      <c r="B21" s="32" t="s">
        <v>29</v>
      </c>
      <c r="C21" s="38">
        <f>+E21*12</f>
        <v>-3850440</v>
      </c>
      <c r="D21" s="39">
        <f>SUM(E21:P21)</f>
        <v>-2887830</v>
      </c>
      <c r="E21" s="40">
        <v>-320870</v>
      </c>
      <c r="F21" s="40">
        <v>-320870</v>
      </c>
      <c r="G21" s="40">
        <v>-320870</v>
      </c>
      <c r="H21" s="41">
        <v>-320870</v>
      </c>
      <c r="I21" s="40">
        <v>-320870</v>
      </c>
      <c r="J21" s="40">
        <v>-320870</v>
      </c>
      <c r="K21" s="40">
        <v>-320870</v>
      </c>
      <c r="L21" s="40">
        <v>-320870</v>
      </c>
      <c r="M21" s="40">
        <v>-320870</v>
      </c>
      <c r="N21" s="40"/>
      <c r="O21" s="40"/>
      <c r="P21" s="40"/>
      <c r="Q21" s="42">
        <f t="shared" si="0"/>
        <v>-2887830</v>
      </c>
      <c r="R21" s="37">
        <f t="shared" si="1"/>
        <v>0</v>
      </c>
    </row>
    <row r="22" spans="1:18" ht="18.75" thickBot="1" x14ac:dyDescent="0.3">
      <c r="A22" s="25" t="s">
        <v>36</v>
      </c>
      <c r="B22" s="32">
        <v>3304</v>
      </c>
      <c r="C22" s="38">
        <v>7458763</v>
      </c>
      <c r="D22" s="39">
        <v>6834517</v>
      </c>
      <c r="E22" s="40"/>
      <c r="F22" s="40"/>
      <c r="G22" s="40"/>
      <c r="H22" s="41"/>
      <c r="I22" s="40"/>
      <c r="J22" s="40"/>
      <c r="K22" s="40"/>
      <c r="L22" s="40"/>
      <c r="M22" s="40"/>
      <c r="N22" s="40"/>
      <c r="O22" s="40"/>
      <c r="P22" s="40"/>
      <c r="Q22" s="42">
        <f t="shared" si="0"/>
        <v>0</v>
      </c>
      <c r="R22" s="37">
        <f t="shared" si="1"/>
        <v>6834517</v>
      </c>
    </row>
    <row r="23" spans="1:18" ht="18.75" thickBot="1" x14ac:dyDescent="0.3">
      <c r="A23" s="25" t="s">
        <v>37</v>
      </c>
      <c r="B23" s="32">
        <v>898</v>
      </c>
      <c r="C23" s="38">
        <v>22188933</v>
      </c>
      <c r="D23" s="39">
        <v>22188933</v>
      </c>
      <c r="E23" s="40"/>
      <c r="F23" s="40"/>
      <c r="G23" s="40">
        <v>7396311</v>
      </c>
      <c r="H23" s="41">
        <v>14792622</v>
      </c>
      <c r="I23" s="40"/>
      <c r="J23" s="40"/>
      <c r="K23" s="40"/>
      <c r="L23" s="40"/>
      <c r="M23" s="40"/>
      <c r="N23" s="40"/>
      <c r="O23" s="40"/>
      <c r="P23" s="40"/>
      <c r="Q23" s="42">
        <f>SUM(E23:P23)</f>
        <v>22188933</v>
      </c>
      <c r="R23" s="37">
        <f t="shared" si="1"/>
        <v>0</v>
      </c>
    </row>
    <row r="24" spans="1:18" ht="18.75" thickBot="1" x14ac:dyDescent="0.3">
      <c r="A24" s="25" t="s">
        <v>38</v>
      </c>
      <c r="B24" s="32">
        <v>2099</v>
      </c>
      <c r="C24" s="43">
        <v>10035200</v>
      </c>
      <c r="D24" s="39">
        <f>+H24</f>
        <v>7024640</v>
      </c>
      <c r="E24" s="40"/>
      <c r="F24" s="40"/>
      <c r="G24" s="40"/>
      <c r="H24" s="41">
        <v>7024640</v>
      </c>
      <c r="I24" s="40"/>
      <c r="J24" s="40"/>
      <c r="K24" s="40"/>
      <c r="L24" s="40"/>
      <c r="M24" s="40"/>
      <c r="N24" s="40"/>
      <c r="O24" s="40"/>
      <c r="P24" s="40"/>
      <c r="Q24" s="42">
        <f t="shared" si="0"/>
        <v>7024640</v>
      </c>
      <c r="R24" s="37">
        <f t="shared" si="1"/>
        <v>0</v>
      </c>
    </row>
    <row r="25" spans="1:18" ht="18.75" thickBot="1" x14ac:dyDescent="0.3">
      <c r="A25" s="25" t="s">
        <v>39</v>
      </c>
      <c r="B25" s="32">
        <v>2099</v>
      </c>
      <c r="C25" s="43">
        <v>27009524</v>
      </c>
      <c r="D25" s="39">
        <f>+H25</f>
        <v>18906667</v>
      </c>
      <c r="E25" s="40"/>
      <c r="F25" s="40"/>
      <c r="G25" s="40"/>
      <c r="H25" s="41">
        <v>18906667</v>
      </c>
      <c r="I25" s="40"/>
      <c r="J25" s="40"/>
      <c r="K25" s="40"/>
      <c r="L25" s="40"/>
      <c r="M25" s="40"/>
      <c r="N25" s="40"/>
      <c r="O25" s="40"/>
      <c r="P25" s="40"/>
      <c r="Q25" s="42">
        <f t="shared" si="0"/>
        <v>18906667</v>
      </c>
      <c r="R25" s="37">
        <f t="shared" si="1"/>
        <v>0</v>
      </c>
    </row>
    <row r="26" spans="1:18" ht="36.75" thickBot="1" x14ac:dyDescent="0.3">
      <c r="A26" s="25" t="s">
        <v>40</v>
      </c>
      <c r="B26" s="32">
        <v>3771</v>
      </c>
      <c r="C26" s="38">
        <v>1262040</v>
      </c>
      <c r="D26" s="39"/>
      <c r="E26" s="40"/>
      <c r="F26" s="40"/>
      <c r="G26" s="40"/>
      <c r="H26" s="41"/>
      <c r="I26" s="40"/>
      <c r="J26" s="40"/>
      <c r="K26" s="40"/>
      <c r="L26" s="40"/>
      <c r="M26" s="40"/>
      <c r="N26" s="40"/>
      <c r="O26" s="40"/>
      <c r="P26" s="40"/>
      <c r="Q26" s="42">
        <f t="shared" si="0"/>
        <v>0</v>
      </c>
      <c r="R26" s="37">
        <f t="shared" si="1"/>
        <v>0</v>
      </c>
    </row>
    <row r="27" spans="1:18" ht="18.75" thickBot="1" x14ac:dyDescent="0.3">
      <c r="A27" s="25" t="s">
        <v>41</v>
      </c>
      <c r="B27" s="32">
        <v>2096</v>
      </c>
      <c r="C27" s="44">
        <v>498875</v>
      </c>
      <c r="D27" s="39">
        <f t="shared" ref="D27:D32" si="2">+H27</f>
        <v>349213</v>
      </c>
      <c r="E27" s="40"/>
      <c r="F27" s="40"/>
      <c r="G27" s="40"/>
      <c r="H27" s="41">
        <v>349213</v>
      </c>
      <c r="I27" s="40"/>
      <c r="J27" s="40"/>
      <c r="K27" s="40"/>
      <c r="L27" s="40"/>
      <c r="M27" s="40"/>
      <c r="N27" s="40"/>
      <c r="O27" s="40"/>
      <c r="P27" s="40"/>
      <c r="Q27" s="42">
        <f t="shared" si="0"/>
        <v>349213</v>
      </c>
      <c r="R27" s="37">
        <f t="shared" si="1"/>
        <v>0</v>
      </c>
    </row>
    <row r="28" spans="1:18" ht="18.75" thickBot="1" x14ac:dyDescent="0.3">
      <c r="A28" s="25" t="s">
        <v>42</v>
      </c>
      <c r="B28" s="32">
        <v>2096</v>
      </c>
      <c r="C28" s="38">
        <v>12502350</v>
      </c>
      <c r="D28" s="39">
        <f t="shared" si="2"/>
        <v>8751645</v>
      </c>
      <c r="E28" s="40"/>
      <c r="F28" s="40"/>
      <c r="G28" s="40"/>
      <c r="H28" s="41">
        <v>8751645</v>
      </c>
      <c r="I28" s="40"/>
      <c r="J28" s="40"/>
      <c r="K28" s="40"/>
      <c r="L28" s="40"/>
      <c r="M28" s="40"/>
      <c r="N28" s="40"/>
      <c r="O28" s="40"/>
      <c r="P28" s="40"/>
      <c r="Q28" s="42">
        <f t="shared" si="0"/>
        <v>8751645</v>
      </c>
      <c r="R28" s="37">
        <f t="shared" si="1"/>
        <v>0</v>
      </c>
    </row>
    <row r="29" spans="1:18" ht="18.75" thickBot="1" x14ac:dyDescent="0.3">
      <c r="A29" s="25" t="s">
        <v>43</v>
      </c>
      <c r="B29" s="32">
        <v>2135</v>
      </c>
      <c r="C29" s="45">
        <v>2111774</v>
      </c>
      <c r="D29" s="39">
        <f t="shared" si="2"/>
        <v>1478242</v>
      </c>
      <c r="E29" s="40"/>
      <c r="F29" s="40"/>
      <c r="G29" s="40"/>
      <c r="H29" s="41">
        <v>1478242</v>
      </c>
      <c r="I29" s="40"/>
      <c r="J29" s="40"/>
      <c r="K29" s="40"/>
      <c r="L29" s="40"/>
      <c r="M29" s="40"/>
      <c r="N29" s="40"/>
      <c r="O29" s="40"/>
      <c r="P29" s="40"/>
      <c r="Q29" s="42">
        <f t="shared" si="0"/>
        <v>1478242</v>
      </c>
      <c r="R29" s="37">
        <f t="shared" si="1"/>
        <v>0</v>
      </c>
    </row>
    <row r="30" spans="1:18" ht="18.75" thickBot="1" x14ac:dyDescent="0.3">
      <c r="A30" s="25" t="s">
        <v>44</v>
      </c>
      <c r="B30" s="32">
        <v>2135</v>
      </c>
      <c r="C30" s="45">
        <v>5680496</v>
      </c>
      <c r="D30" s="39">
        <f t="shared" si="2"/>
        <v>3976347</v>
      </c>
      <c r="E30" s="40"/>
      <c r="F30" s="40"/>
      <c r="G30" s="40"/>
      <c r="H30" s="41">
        <v>3976347</v>
      </c>
      <c r="I30" s="40"/>
      <c r="J30" s="40"/>
      <c r="K30" s="40"/>
      <c r="L30" s="40"/>
      <c r="M30" s="40"/>
      <c r="N30" s="40"/>
      <c r="O30" s="40"/>
      <c r="P30" s="40"/>
      <c r="Q30" s="42">
        <f t="shared" si="0"/>
        <v>3976347</v>
      </c>
      <c r="R30" s="37">
        <f t="shared" si="1"/>
        <v>0</v>
      </c>
    </row>
    <row r="31" spans="1:18" ht="18.75" thickBot="1" x14ac:dyDescent="0.3">
      <c r="A31" s="25" t="s">
        <v>45</v>
      </c>
      <c r="B31" s="32">
        <v>2135</v>
      </c>
      <c r="C31" s="45">
        <v>53585100</v>
      </c>
      <c r="D31" s="39">
        <f t="shared" si="2"/>
        <v>37509570</v>
      </c>
      <c r="E31" s="40"/>
      <c r="F31" s="40"/>
      <c r="G31" s="40"/>
      <c r="H31" s="41">
        <v>37509570</v>
      </c>
      <c r="I31" s="40"/>
      <c r="J31" s="40"/>
      <c r="K31" s="40"/>
      <c r="L31" s="40"/>
      <c r="M31" s="40"/>
      <c r="N31" s="40"/>
      <c r="O31" s="40"/>
      <c r="P31" s="40"/>
      <c r="Q31" s="42">
        <f t="shared" si="0"/>
        <v>37509570</v>
      </c>
      <c r="R31" s="37">
        <f t="shared" si="1"/>
        <v>0</v>
      </c>
    </row>
    <row r="32" spans="1:18" ht="18.75" thickBot="1" x14ac:dyDescent="0.3">
      <c r="A32" s="25" t="s">
        <v>46</v>
      </c>
      <c r="B32" s="32">
        <v>2097</v>
      </c>
      <c r="C32" s="43">
        <v>3160390</v>
      </c>
      <c r="D32" s="39">
        <f t="shared" si="2"/>
        <v>2212273</v>
      </c>
      <c r="E32" s="40"/>
      <c r="F32" s="40"/>
      <c r="G32" s="40"/>
      <c r="H32" s="41">
        <v>2212273</v>
      </c>
      <c r="I32" s="40"/>
      <c r="J32" s="40"/>
      <c r="K32" s="40"/>
      <c r="L32" s="40"/>
      <c r="M32" s="40"/>
      <c r="N32" s="40"/>
      <c r="O32" s="40"/>
      <c r="P32" s="40"/>
      <c r="Q32" s="42">
        <f t="shared" si="0"/>
        <v>2212273</v>
      </c>
      <c r="R32" s="37">
        <f t="shared" si="1"/>
        <v>0</v>
      </c>
    </row>
    <row r="33" spans="1:18" ht="18.75" thickBot="1" x14ac:dyDescent="0.3">
      <c r="A33" s="25" t="s">
        <v>47</v>
      </c>
      <c r="B33" s="32">
        <v>3772</v>
      </c>
      <c r="C33" s="38">
        <v>5048947</v>
      </c>
      <c r="D33" s="39">
        <f>+J33</f>
        <v>3559463</v>
      </c>
      <c r="E33" s="40"/>
      <c r="F33" s="40"/>
      <c r="G33" s="40"/>
      <c r="H33" s="41"/>
      <c r="I33" s="40"/>
      <c r="J33" s="40">
        <v>3559463</v>
      </c>
      <c r="K33" s="40"/>
      <c r="L33" s="46"/>
      <c r="M33" s="40"/>
      <c r="N33" s="40"/>
      <c r="O33" s="40"/>
      <c r="P33" s="40"/>
      <c r="Q33" s="42">
        <f t="shared" si="0"/>
        <v>3559463</v>
      </c>
      <c r="R33" s="37">
        <f t="shared" si="1"/>
        <v>0</v>
      </c>
    </row>
    <row r="34" spans="1:18" ht="18.75" thickBot="1" x14ac:dyDescent="0.3">
      <c r="A34" s="25" t="s">
        <v>48</v>
      </c>
      <c r="B34" s="32">
        <v>2100</v>
      </c>
      <c r="C34" s="38">
        <v>533715</v>
      </c>
      <c r="D34" s="39">
        <f>+H34</f>
        <v>373600</v>
      </c>
      <c r="E34" s="40"/>
      <c r="F34" s="40"/>
      <c r="G34" s="40"/>
      <c r="H34" s="41">
        <v>373600</v>
      </c>
      <c r="I34" s="40"/>
      <c r="J34" s="40"/>
      <c r="K34" s="40"/>
      <c r="L34" s="40"/>
      <c r="M34" s="40"/>
      <c r="N34" s="40"/>
      <c r="O34" s="40"/>
      <c r="P34" s="40"/>
      <c r="Q34" s="42">
        <f t="shared" si="0"/>
        <v>373600</v>
      </c>
      <c r="R34" s="37">
        <f t="shared" si="1"/>
        <v>0</v>
      </c>
    </row>
    <row r="35" spans="1:18" ht="18.75" thickBot="1" x14ac:dyDescent="0.3">
      <c r="A35" s="25" t="s">
        <v>49</v>
      </c>
      <c r="B35" s="32">
        <v>2295</v>
      </c>
      <c r="C35" s="38">
        <v>12777120</v>
      </c>
      <c r="D35" s="39">
        <f>+J35</f>
        <v>7666272</v>
      </c>
      <c r="E35" s="40"/>
      <c r="F35" s="40"/>
      <c r="G35" s="40"/>
      <c r="H35" s="41"/>
      <c r="I35" s="40"/>
      <c r="J35" s="40">
        <v>7666272</v>
      </c>
      <c r="K35" s="40"/>
      <c r="L35" s="40"/>
      <c r="M35" s="40"/>
      <c r="N35" s="40"/>
      <c r="O35" s="40"/>
      <c r="P35" s="40"/>
      <c r="Q35" s="42">
        <f t="shared" si="0"/>
        <v>7666272</v>
      </c>
      <c r="R35" s="37">
        <f t="shared" si="1"/>
        <v>0</v>
      </c>
    </row>
    <row r="36" spans="1:18" ht="18.75" thickBot="1" x14ac:dyDescent="0.3">
      <c r="A36" s="25" t="s">
        <v>50</v>
      </c>
      <c r="B36" s="32">
        <v>2095</v>
      </c>
      <c r="C36" s="38">
        <v>29672159</v>
      </c>
      <c r="D36" s="39">
        <v>20770511</v>
      </c>
      <c r="E36" s="40"/>
      <c r="F36" s="40"/>
      <c r="G36" s="40"/>
      <c r="H36" s="41"/>
      <c r="I36" s="40"/>
      <c r="J36" s="40"/>
      <c r="K36" s="40"/>
      <c r="L36" s="40">
        <v>20770511</v>
      </c>
      <c r="M36" s="40"/>
      <c r="N36" s="40"/>
      <c r="O36" s="40"/>
      <c r="P36" s="40"/>
      <c r="Q36" s="42">
        <f t="shared" si="0"/>
        <v>20770511</v>
      </c>
      <c r="R36" s="37">
        <f t="shared" si="1"/>
        <v>0</v>
      </c>
    </row>
    <row r="37" spans="1:18" ht="18.75" thickBot="1" x14ac:dyDescent="0.3">
      <c r="A37" s="25" t="s">
        <v>51</v>
      </c>
      <c r="B37" s="32">
        <v>2296</v>
      </c>
      <c r="C37" s="38">
        <v>5209642</v>
      </c>
      <c r="D37" s="39">
        <v>3646749</v>
      </c>
      <c r="E37" s="40"/>
      <c r="F37" s="40"/>
      <c r="G37" s="40"/>
      <c r="H37" s="41"/>
      <c r="I37" s="40"/>
      <c r="J37" s="40"/>
      <c r="K37" s="40"/>
      <c r="L37" s="40">
        <v>3646749</v>
      </c>
      <c r="M37" s="40"/>
      <c r="N37" s="40"/>
      <c r="O37" s="40"/>
      <c r="P37" s="40"/>
      <c r="Q37" s="42">
        <f t="shared" si="0"/>
        <v>3646749</v>
      </c>
      <c r="R37" s="37">
        <f t="shared" si="1"/>
        <v>0</v>
      </c>
    </row>
    <row r="38" spans="1:18" ht="18.75" thickBot="1" x14ac:dyDescent="0.3">
      <c r="A38" s="25" t="s">
        <v>52</v>
      </c>
      <c r="B38" s="32">
        <v>2088</v>
      </c>
      <c r="C38" s="38">
        <v>9353408</v>
      </c>
      <c r="D38" s="39">
        <f>+H38</f>
        <v>6547386</v>
      </c>
      <c r="E38" s="40"/>
      <c r="F38" s="40"/>
      <c r="G38" s="40"/>
      <c r="H38" s="41">
        <v>6547386</v>
      </c>
      <c r="I38" s="40"/>
      <c r="J38" s="40"/>
      <c r="K38" s="40"/>
      <c r="L38" s="40"/>
      <c r="M38" s="40"/>
      <c r="N38" s="40"/>
      <c r="O38" s="40"/>
      <c r="P38" s="40"/>
      <c r="Q38" s="42">
        <f t="shared" si="0"/>
        <v>6547386</v>
      </c>
      <c r="R38" s="37">
        <f t="shared" si="1"/>
        <v>0</v>
      </c>
    </row>
    <row r="39" spans="1:18" ht="18.75" thickBot="1" x14ac:dyDescent="0.3">
      <c r="A39" s="25" t="s">
        <v>53</v>
      </c>
      <c r="B39" s="32">
        <v>3303</v>
      </c>
      <c r="C39" s="38">
        <v>2304833</v>
      </c>
      <c r="D39" s="39">
        <f>+J39</f>
        <v>1613383</v>
      </c>
      <c r="E39" s="40"/>
      <c r="F39" s="40"/>
      <c r="G39" s="40"/>
      <c r="H39" s="41"/>
      <c r="I39" s="40"/>
      <c r="J39" s="40">
        <v>1613383</v>
      </c>
      <c r="K39" s="40"/>
      <c r="L39" s="40"/>
      <c r="M39" s="40"/>
      <c r="N39" s="40"/>
      <c r="O39" s="40"/>
      <c r="P39" s="40"/>
      <c r="Q39" s="42">
        <f t="shared" si="0"/>
        <v>1613383</v>
      </c>
      <c r="R39" s="37">
        <f t="shared" si="1"/>
        <v>0</v>
      </c>
    </row>
    <row r="40" spans="1:18" ht="18.75" thickBot="1" x14ac:dyDescent="0.3">
      <c r="A40" s="25" t="s">
        <v>54</v>
      </c>
      <c r="B40" s="32">
        <v>2137</v>
      </c>
      <c r="C40" s="38">
        <v>28490287</v>
      </c>
      <c r="D40" s="39">
        <f>+H40</f>
        <v>19943201</v>
      </c>
      <c r="E40" s="40"/>
      <c r="F40" s="40"/>
      <c r="G40" s="40"/>
      <c r="H40" s="41">
        <v>19943201</v>
      </c>
      <c r="I40" s="40"/>
      <c r="J40" s="40"/>
      <c r="K40" s="40"/>
      <c r="L40" s="40"/>
      <c r="M40" s="40"/>
      <c r="N40" s="40"/>
      <c r="O40" s="40"/>
      <c r="P40" s="40"/>
      <c r="Q40" s="42">
        <f t="shared" si="0"/>
        <v>19943201</v>
      </c>
      <c r="R40" s="37">
        <f t="shared" si="1"/>
        <v>0</v>
      </c>
    </row>
    <row r="41" spans="1:18" ht="18.75" thickBot="1" x14ac:dyDescent="0.3">
      <c r="A41" s="25" t="s">
        <v>55</v>
      </c>
      <c r="B41" s="32">
        <v>2294</v>
      </c>
      <c r="C41" s="38">
        <v>26736000</v>
      </c>
      <c r="D41" s="39">
        <f>+H41</f>
        <v>18715200</v>
      </c>
      <c r="E41" s="40"/>
      <c r="F41" s="40"/>
      <c r="G41" s="40"/>
      <c r="H41" s="41">
        <v>18715200</v>
      </c>
      <c r="I41" s="40"/>
      <c r="J41" s="40"/>
      <c r="K41" s="40"/>
      <c r="L41" s="40"/>
      <c r="M41" s="40"/>
      <c r="N41" s="40"/>
      <c r="O41" s="40"/>
      <c r="P41" s="40"/>
      <c r="Q41" s="42">
        <f t="shared" ref="Q41:Q50" si="3">SUM(E41:P41)</f>
        <v>18715200</v>
      </c>
      <c r="R41" s="37">
        <f t="shared" si="1"/>
        <v>0</v>
      </c>
    </row>
    <row r="42" spans="1:18" ht="36.75" thickBot="1" x14ac:dyDescent="0.3">
      <c r="A42" s="25" t="s">
        <v>56</v>
      </c>
      <c r="B42" s="32">
        <v>2297</v>
      </c>
      <c r="C42" s="38">
        <v>159036</v>
      </c>
      <c r="D42" s="39">
        <f>+H42</f>
        <v>159036</v>
      </c>
      <c r="E42" s="40"/>
      <c r="F42" s="40"/>
      <c r="G42" s="40"/>
      <c r="H42" s="41">
        <v>159036</v>
      </c>
      <c r="I42" s="40"/>
      <c r="J42" s="40"/>
      <c r="K42" s="40"/>
      <c r="L42" s="40"/>
      <c r="M42" s="40"/>
      <c r="N42" s="40"/>
      <c r="O42" s="40"/>
      <c r="P42" s="40"/>
      <c r="Q42" s="42">
        <f t="shared" si="3"/>
        <v>159036</v>
      </c>
      <c r="R42" s="37">
        <f t="shared" ref="R42:R50" si="4">+D42-Q42</f>
        <v>0</v>
      </c>
    </row>
    <row r="43" spans="1:18" ht="18.75" thickBot="1" x14ac:dyDescent="0.3">
      <c r="A43" s="25" t="s">
        <v>57</v>
      </c>
      <c r="B43" s="32">
        <v>2131</v>
      </c>
      <c r="C43" s="38">
        <v>16375412</v>
      </c>
      <c r="D43" s="39">
        <f>+H43</f>
        <v>11462788</v>
      </c>
      <c r="E43" s="40"/>
      <c r="F43" s="40"/>
      <c r="G43" s="40"/>
      <c r="H43" s="41">
        <v>11462788</v>
      </c>
      <c r="I43" s="40"/>
      <c r="J43" s="40"/>
      <c r="K43" s="40"/>
      <c r="L43" s="40"/>
      <c r="M43" s="40"/>
      <c r="N43" s="40"/>
      <c r="O43" s="40"/>
      <c r="P43" s="40"/>
      <c r="Q43" s="42">
        <f t="shared" si="3"/>
        <v>11462788</v>
      </c>
      <c r="R43" s="37">
        <f t="shared" si="4"/>
        <v>0</v>
      </c>
    </row>
    <row r="44" spans="1:18" ht="18.75" thickBot="1" x14ac:dyDescent="0.3">
      <c r="A44" s="25" t="s">
        <v>58</v>
      </c>
      <c r="B44" s="32">
        <v>2298</v>
      </c>
      <c r="C44" s="38">
        <v>4244455</v>
      </c>
      <c r="D44" s="39">
        <f>+H44+1556298</f>
        <v>2971118</v>
      </c>
      <c r="E44" s="40"/>
      <c r="F44" s="40"/>
      <c r="G44" s="40"/>
      <c r="H44" s="41">
        <v>1414820</v>
      </c>
      <c r="I44" s="40"/>
      <c r="J44" s="40">
        <v>707409</v>
      </c>
      <c r="K44" s="40"/>
      <c r="L44" s="40"/>
      <c r="M44" s="40">
        <v>707410</v>
      </c>
      <c r="N44" s="40"/>
      <c r="O44" s="40"/>
      <c r="P44" s="40"/>
      <c r="Q44" s="42">
        <f t="shared" si="3"/>
        <v>2829639</v>
      </c>
      <c r="R44" s="37">
        <f t="shared" si="4"/>
        <v>141479</v>
      </c>
    </row>
    <row r="45" spans="1:18" ht="18.75" thickBot="1" x14ac:dyDescent="0.3">
      <c r="A45" s="25" t="s">
        <v>59</v>
      </c>
      <c r="B45" s="32">
        <v>2136</v>
      </c>
      <c r="C45" s="38">
        <v>19950162</v>
      </c>
      <c r="D45" s="39">
        <f>+H45</f>
        <v>13965113</v>
      </c>
      <c r="E45" s="40"/>
      <c r="F45" s="40"/>
      <c r="G45" s="40"/>
      <c r="H45" s="41">
        <v>13965113</v>
      </c>
      <c r="I45" s="40"/>
      <c r="J45" s="40"/>
      <c r="K45" s="40"/>
      <c r="L45" s="40"/>
      <c r="M45" s="40"/>
      <c r="N45" s="40"/>
      <c r="O45" s="40"/>
      <c r="P45" s="40"/>
      <c r="Q45" s="42">
        <f t="shared" si="3"/>
        <v>13965113</v>
      </c>
      <c r="R45" s="37">
        <f t="shared" si="4"/>
        <v>0</v>
      </c>
    </row>
    <row r="46" spans="1:18" ht="18.75" thickBot="1" x14ac:dyDescent="0.3">
      <c r="A46" s="25" t="s">
        <v>60</v>
      </c>
      <c r="B46" s="32">
        <v>1311</v>
      </c>
      <c r="C46" s="38">
        <v>1190124</v>
      </c>
      <c r="D46" s="39">
        <v>833087</v>
      </c>
      <c r="E46" s="40"/>
      <c r="F46" s="40"/>
      <c r="G46" s="40">
        <v>833087</v>
      </c>
      <c r="H46" s="41"/>
      <c r="I46" s="40"/>
      <c r="J46" s="40"/>
      <c r="K46" s="40"/>
      <c r="L46" s="40"/>
      <c r="M46" s="40"/>
      <c r="N46" s="40"/>
      <c r="O46" s="40"/>
      <c r="P46" s="40"/>
      <c r="Q46" s="42">
        <f t="shared" si="3"/>
        <v>833087</v>
      </c>
      <c r="R46" s="37">
        <f t="shared" si="4"/>
        <v>0</v>
      </c>
    </row>
    <row r="47" spans="1:18" ht="18.75" thickBot="1" x14ac:dyDescent="0.3">
      <c r="A47" s="25" t="s">
        <v>61</v>
      </c>
      <c r="B47" s="32">
        <v>2941</v>
      </c>
      <c r="C47" s="38">
        <v>1284363</v>
      </c>
      <c r="D47" s="39">
        <f>+J47</f>
        <v>899054</v>
      </c>
      <c r="E47" s="40"/>
      <c r="F47" s="40"/>
      <c r="G47" s="40"/>
      <c r="H47" s="41"/>
      <c r="I47" s="40"/>
      <c r="J47" s="40">
        <v>899054</v>
      </c>
      <c r="K47" s="40"/>
      <c r="L47" s="40"/>
      <c r="M47" s="40"/>
      <c r="N47" s="40"/>
      <c r="O47" s="40"/>
      <c r="P47" s="40"/>
      <c r="Q47" s="42">
        <f t="shared" si="3"/>
        <v>899054</v>
      </c>
      <c r="R47" s="37">
        <f t="shared" si="4"/>
        <v>0</v>
      </c>
    </row>
    <row r="48" spans="1:18" ht="36.75" thickBot="1" x14ac:dyDescent="0.3">
      <c r="A48" s="25" t="s">
        <v>62</v>
      </c>
      <c r="B48" s="32">
        <v>2134</v>
      </c>
      <c r="C48" s="38">
        <v>73262885</v>
      </c>
      <c r="D48" s="39">
        <f>+H48</f>
        <v>51284020</v>
      </c>
      <c r="E48" s="40"/>
      <c r="F48" s="40"/>
      <c r="G48" s="40"/>
      <c r="H48" s="41">
        <v>51284020</v>
      </c>
      <c r="I48" s="40"/>
      <c r="J48" s="40"/>
      <c r="K48" s="40"/>
      <c r="L48" s="40"/>
      <c r="M48" s="40"/>
      <c r="N48" s="40"/>
      <c r="O48" s="40"/>
      <c r="P48" s="40"/>
      <c r="Q48" s="42">
        <f t="shared" si="3"/>
        <v>51284020</v>
      </c>
      <c r="R48" s="37">
        <f t="shared" si="4"/>
        <v>0</v>
      </c>
    </row>
    <row r="49" spans="1:18" ht="18.75" thickBot="1" x14ac:dyDescent="0.3">
      <c r="A49" s="25" t="s">
        <v>63</v>
      </c>
      <c r="B49" s="32"/>
      <c r="C49" s="38"/>
      <c r="D49" s="39">
        <f>+E49</f>
        <v>4443860</v>
      </c>
      <c r="E49" s="40">
        <v>4443860</v>
      </c>
      <c r="F49" s="40"/>
      <c r="G49" s="40"/>
      <c r="H49" s="41"/>
      <c r="I49" s="40"/>
      <c r="J49" s="40"/>
      <c r="K49" s="40"/>
      <c r="L49" s="40"/>
      <c r="M49" s="40"/>
      <c r="N49" s="40"/>
      <c r="O49" s="40"/>
      <c r="P49" s="40"/>
      <c r="Q49" s="42">
        <f>SUM(E49:P49)</f>
        <v>4443860</v>
      </c>
      <c r="R49" s="37"/>
    </row>
    <row r="50" spans="1:18" ht="18.75" thickBot="1" x14ac:dyDescent="0.3">
      <c r="A50" s="25" t="s">
        <v>64</v>
      </c>
      <c r="B50" s="32" t="s">
        <v>29</v>
      </c>
      <c r="C50" s="38"/>
      <c r="D50" s="39">
        <f>+H50+J50+M50</f>
        <v>102090006</v>
      </c>
      <c r="E50" s="40"/>
      <c r="F50" s="40"/>
      <c r="G50" s="40"/>
      <c r="H50" s="41">
        <v>36595380</v>
      </c>
      <c r="I50" s="40"/>
      <c r="J50" s="40">
        <f>15859498+18323114</f>
        <v>34182612</v>
      </c>
      <c r="K50" s="40"/>
      <c r="L50" s="40"/>
      <c r="M50" s="40">
        <f>14527647+16784367</f>
        <v>31312014</v>
      </c>
      <c r="N50" s="40"/>
      <c r="O50" s="40"/>
      <c r="P50" s="40"/>
      <c r="Q50" s="42">
        <f t="shared" si="3"/>
        <v>102090006</v>
      </c>
      <c r="R50" s="37">
        <f t="shared" si="4"/>
        <v>0</v>
      </c>
    </row>
    <row r="51" spans="1:18" ht="18.75" thickBot="1" x14ac:dyDescent="0.3">
      <c r="A51" s="47" t="s">
        <v>65</v>
      </c>
      <c r="B51" s="48"/>
      <c r="C51" s="49">
        <f t="shared" ref="C51:R51" si="5">SUM(C15:C50)</f>
        <v>2228351251</v>
      </c>
      <c r="D51" s="50">
        <f t="shared" si="5"/>
        <v>1765166703</v>
      </c>
      <c r="E51" s="51">
        <f t="shared" si="5"/>
        <v>150500101</v>
      </c>
      <c r="F51" s="51">
        <f t="shared" si="5"/>
        <v>146056243</v>
      </c>
      <c r="G51" s="51">
        <f t="shared" si="5"/>
        <v>154285641</v>
      </c>
      <c r="H51" s="51">
        <f t="shared" si="5"/>
        <v>411535862</v>
      </c>
      <c r="I51" s="51">
        <f t="shared" si="5"/>
        <v>170574461</v>
      </c>
      <c r="J51" s="51">
        <f t="shared" si="5"/>
        <v>194684436</v>
      </c>
      <c r="K51" s="51">
        <f t="shared" si="5"/>
        <v>146153527</v>
      </c>
      <c r="L51" s="51">
        <f t="shared" si="5"/>
        <v>170570787</v>
      </c>
      <c r="M51" s="51">
        <f t="shared" si="5"/>
        <v>178172951</v>
      </c>
      <c r="N51" s="51">
        <f t="shared" si="5"/>
        <v>0</v>
      </c>
      <c r="O51" s="51">
        <f t="shared" si="5"/>
        <v>0</v>
      </c>
      <c r="P51" s="51">
        <f t="shared" si="5"/>
        <v>0</v>
      </c>
      <c r="Q51" s="51">
        <f t="shared" si="5"/>
        <v>1722534009</v>
      </c>
      <c r="R51" s="51">
        <f t="shared" si="5"/>
        <v>42632694</v>
      </c>
    </row>
    <row r="52" spans="1:18" ht="15.75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3"/>
      <c r="R52" s="53"/>
    </row>
    <row r="53" spans="1:18" ht="15.75" x14ac:dyDescent="0.25">
      <c r="A53" s="52"/>
      <c r="B53" s="52"/>
      <c r="C53" s="52"/>
      <c r="D53" s="54"/>
      <c r="E53" s="54"/>
      <c r="F53" s="54"/>
      <c r="G53" s="54"/>
      <c r="H53" s="52"/>
      <c r="I53" s="52"/>
      <c r="J53" s="52"/>
      <c r="K53" s="52"/>
      <c r="L53" s="52"/>
      <c r="M53" s="52"/>
      <c r="N53" s="52"/>
      <c r="O53" s="52"/>
      <c r="P53" s="52"/>
      <c r="Q53" s="53"/>
      <c r="R53" s="53"/>
    </row>
    <row r="54" spans="1:18" ht="16.5" thickBo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3"/>
      <c r="R54" s="53"/>
    </row>
    <row r="55" spans="1:18" ht="15.75" x14ac:dyDescent="0.25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7"/>
      <c r="R55" s="58"/>
    </row>
    <row r="56" spans="1:18" ht="18" x14ac:dyDescent="0.25">
      <c r="A56" s="64" t="s">
        <v>66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6"/>
    </row>
    <row r="57" spans="1:18" ht="18" x14ac:dyDescent="0.25">
      <c r="A57" s="64" t="s">
        <v>67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6"/>
    </row>
    <row r="58" spans="1:18" ht="18" x14ac:dyDescent="0.25">
      <c r="A58" s="64" t="s">
        <v>68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6"/>
    </row>
    <row r="59" spans="1:18" ht="15.75" thickBot="1" x14ac:dyDescent="0.3">
      <c r="A59" s="59"/>
      <c r="B59" s="60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2"/>
    </row>
  </sheetData>
  <mergeCells count="4">
    <mergeCell ref="C6:R6"/>
    <mergeCell ref="A56:R56"/>
    <mergeCell ref="A57:R57"/>
    <mergeCell ref="A58:R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2019-10-01T15:35:05Z</dcterms:created>
  <dcterms:modified xsi:type="dcterms:W3CDTF">2019-10-03T11:47:43Z</dcterms:modified>
</cp:coreProperties>
</file>